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개인\2026복지재단\2026_복지법인이사회\26-02차 정기이사회\법인안건\"/>
    </mc:Choice>
  </mc:AlternateContent>
  <xr:revisionPtr revIDLastSave="0" documentId="13_ncr:1_{6D28A48F-9F64-4FA0-8E1F-CFAE71E76210}" xr6:coauthVersionLast="36" xr6:coauthVersionMax="36" xr10:uidLastSave="{00000000-0000-0000-0000-000000000000}"/>
  <bookViews>
    <workbookView xWindow="0" yWindow="0" windowWidth="21960" windowHeight="10770" xr2:uid="{35770EB2-BD38-4A88-8DDB-A525CFF62A2D}"/>
  </bookViews>
  <sheets>
    <sheet name="★2024년 결산 총괄표" sheetId="6" r:id="rId1"/>
    <sheet name="후원금결산서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  <c r="D6" i="7" s="1"/>
  <c r="H10" i="7" s="1"/>
  <c r="H6" i="7" s="1"/>
  <c r="H9" i="7"/>
  <c r="L25" i="6" l="1"/>
  <c r="L19" i="6"/>
  <c r="L13" i="6"/>
  <c r="L20" i="6" l="1"/>
  <c r="L29" i="6" s="1"/>
  <c r="E16" i="6"/>
  <c r="E13" i="6"/>
  <c r="E9" i="6"/>
  <c r="E17" i="6" l="1"/>
  <c r="K25" i="6"/>
  <c r="K19" i="6"/>
  <c r="K13" i="6"/>
  <c r="D16" i="6"/>
  <c r="D13" i="6"/>
  <c r="D9" i="6"/>
  <c r="D17" i="6" s="1"/>
  <c r="K20" i="6" l="1"/>
  <c r="K29" i="6" s="1"/>
  <c r="M28" i="6"/>
  <c r="M27" i="6"/>
  <c r="M26" i="6"/>
  <c r="M24" i="6"/>
  <c r="M23" i="6"/>
  <c r="M22" i="6"/>
  <c r="M21" i="6"/>
  <c r="M18" i="6"/>
  <c r="M17" i="6"/>
  <c r="M16" i="6"/>
  <c r="M15" i="6"/>
  <c r="F15" i="6"/>
  <c r="M14" i="6"/>
  <c r="F14" i="6"/>
  <c r="G13" i="6"/>
  <c r="M12" i="6"/>
  <c r="F12" i="6"/>
  <c r="M11" i="6"/>
  <c r="F11" i="6"/>
  <c r="M10" i="6"/>
  <c r="F10" i="6"/>
  <c r="M9" i="6"/>
  <c r="M8" i="6"/>
  <c r="F8" i="6"/>
  <c r="M7" i="6"/>
  <c r="F7" i="6"/>
  <c r="F9" i="6" l="1"/>
  <c r="M19" i="6"/>
  <c r="M25" i="6"/>
  <c r="F16" i="6"/>
  <c r="M13" i="6"/>
  <c r="M20" i="6" l="1"/>
  <c r="M29" i="6"/>
  <c r="F17" i="6"/>
</calcChain>
</file>

<file path=xl/sharedStrings.xml><?xml version="1.0" encoding="utf-8"?>
<sst xmlns="http://schemas.openxmlformats.org/spreadsheetml/2006/main" count="107" uniqueCount="78">
  <si>
    <t>세입</t>
  </si>
  <si>
    <t>세출</t>
  </si>
  <si>
    <t>관</t>
  </si>
  <si>
    <t>항</t>
  </si>
  <si>
    <t>목</t>
    <phoneticPr fontId="1" type="noConversion"/>
  </si>
  <si>
    <t>증감(B)-(A)</t>
    <phoneticPr fontId="1" type="noConversion"/>
  </si>
  <si>
    <t>증감액</t>
  </si>
  <si>
    <t>비율(%)</t>
    <phoneticPr fontId="1" type="noConversion"/>
  </si>
  <si>
    <t>후원금수입</t>
  </si>
  <si>
    <t>지정후원금</t>
    <phoneticPr fontId="1" type="noConversion"/>
  </si>
  <si>
    <t>희망학교
지정후원금</t>
    <phoneticPr fontId="1" type="noConversion"/>
  </si>
  <si>
    <t>후원금 수입 계</t>
    <phoneticPr fontId="1" type="noConversion"/>
  </si>
  <si>
    <t>총계</t>
    <phoneticPr fontId="1" type="noConversion"/>
  </si>
  <si>
    <t>인건비</t>
  </si>
  <si>
    <t>급여</t>
    <phoneticPr fontId="1" type="noConversion"/>
  </si>
  <si>
    <t>제수당</t>
    <phoneticPr fontId="1" type="noConversion"/>
  </si>
  <si>
    <t>상여금</t>
    <phoneticPr fontId="1" type="noConversion"/>
  </si>
  <si>
    <t>퇴직적립금</t>
    <phoneticPr fontId="1" type="noConversion"/>
  </si>
  <si>
    <t>사회보험부담금</t>
    <phoneticPr fontId="1" type="noConversion"/>
  </si>
  <si>
    <t>기타후생비</t>
    <phoneticPr fontId="1" type="noConversion"/>
  </si>
  <si>
    <t>인건비 소계</t>
    <phoneticPr fontId="1" type="noConversion"/>
  </si>
  <si>
    <t>업무추진비</t>
    <phoneticPr fontId="1" type="noConversion"/>
  </si>
  <si>
    <t>회의비</t>
    <phoneticPr fontId="1" type="noConversion"/>
  </si>
  <si>
    <t>운영비</t>
    <phoneticPr fontId="1" type="noConversion"/>
  </si>
  <si>
    <t>수용비및수수료</t>
    <phoneticPr fontId="1" type="noConversion"/>
  </si>
  <si>
    <t>공공요금</t>
    <phoneticPr fontId="1" type="noConversion"/>
  </si>
  <si>
    <t>제세공과금</t>
    <phoneticPr fontId="1" type="noConversion"/>
  </si>
  <si>
    <t>기타운영비</t>
    <phoneticPr fontId="1" type="noConversion"/>
  </si>
  <si>
    <t>운영비 소계</t>
    <phoneticPr fontId="1" type="noConversion"/>
  </si>
  <si>
    <t>사무비 소계</t>
    <phoneticPr fontId="1" type="noConversion"/>
  </si>
  <si>
    <t>재산조성비</t>
    <phoneticPr fontId="1" type="noConversion"/>
  </si>
  <si>
    <t>시설비</t>
    <phoneticPr fontId="1" type="noConversion"/>
  </si>
  <si>
    <t>자산취득비</t>
    <phoneticPr fontId="1" type="noConversion"/>
  </si>
  <si>
    <t>사업비</t>
    <phoneticPr fontId="1" type="noConversion"/>
  </si>
  <si>
    <t>일반사업비</t>
    <phoneticPr fontId="1" type="noConversion"/>
  </si>
  <si>
    <t>발달장애인시몬의집
건립사업비</t>
    <phoneticPr fontId="1" type="noConversion"/>
  </si>
  <si>
    <t>발달장애인시몬의집
건립(후원)</t>
    <phoneticPr fontId="1" type="noConversion"/>
  </si>
  <si>
    <t>희망학교부지매입</t>
    <phoneticPr fontId="1" type="noConversion"/>
  </si>
  <si>
    <t>사업비 소계</t>
    <phoneticPr fontId="1" type="noConversion"/>
  </si>
  <si>
    <t>전출금</t>
    <phoneticPr fontId="1" type="noConversion"/>
  </si>
  <si>
    <t>시설전출금</t>
    <phoneticPr fontId="1" type="noConversion"/>
  </si>
  <si>
    <t>잡지출</t>
    <phoneticPr fontId="1" type="noConversion"/>
  </si>
  <si>
    <t>예비비 및 기타</t>
    <phoneticPr fontId="1" type="noConversion"/>
  </si>
  <si>
    <t>예비비</t>
    <phoneticPr fontId="1" type="noConversion"/>
  </si>
  <si>
    <t>사무비</t>
    <phoneticPr fontId="1" type="noConversion"/>
  </si>
  <si>
    <t>전입금</t>
    <phoneticPr fontId="1" type="noConversion"/>
  </si>
  <si>
    <t>다른회계로부터의
 전입금</t>
    <phoneticPr fontId="1" type="noConversion"/>
  </si>
  <si>
    <t>전년도이월금</t>
    <phoneticPr fontId="1" type="noConversion"/>
  </si>
  <si>
    <t>전년도이월금
(후원금)</t>
    <phoneticPr fontId="1" type="noConversion"/>
  </si>
  <si>
    <t>이월금</t>
    <phoneticPr fontId="1" type="noConversion"/>
  </si>
  <si>
    <t>기타예금이자</t>
    <phoneticPr fontId="1" type="noConversion"/>
  </si>
  <si>
    <t>기타잡수입</t>
    <phoneticPr fontId="1" type="noConversion"/>
  </si>
  <si>
    <t>이월금 수입계</t>
    <phoneticPr fontId="1" type="noConversion"/>
  </si>
  <si>
    <t>잡수입</t>
    <phoneticPr fontId="1" type="noConversion"/>
  </si>
  <si>
    <t>잡수입 계</t>
    <phoneticPr fontId="1" type="noConversion"/>
  </si>
  <si>
    <t>총 계</t>
    <phoneticPr fontId="1" type="noConversion"/>
  </si>
  <si>
    <t>대한성공회서울교구사회복지재단 2025년 결산 총괄표</t>
    <phoneticPr fontId="1" type="noConversion"/>
  </si>
  <si>
    <t>2025년
예산(A)</t>
    <phoneticPr fontId="1" type="noConversion"/>
  </si>
  <si>
    <t>2025년
결산(B)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</si>
  <si>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(단위 : 원 )</t>
    <phoneticPr fontId="1" type="noConversion"/>
  </si>
  <si>
    <t>예금이자수입</t>
    <phoneticPr fontId="14" type="noConversion"/>
  </si>
  <si>
    <t>잡수입</t>
    <phoneticPr fontId="14" type="noConversion"/>
  </si>
  <si>
    <t>차년도
이월금</t>
    <phoneticPr fontId="1" type="noConversion"/>
  </si>
  <si>
    <t>후원금 이월금</t>
    <phoneticPr fontId="1" type="noConversion"/>
  </si>
  <si>
    <t>세출 소계</t>
    <phoneticPr fontId="14" type="noConversion"/>
  </si>
  <si>
    <t>소 계</t>
    <phoneticPr fontId="14" type="noConversion"/>
  </si>
  <si>
    <t>희망학교
지정후원금</t>
    <phoneticPr fontId="1" type="noConversion"/>
  </si>
  <si>
    <t>수용비 및 
수수료</t>
    <phoneticPr fontId="1" type="noConversion"/>
  </si>
  <si>
    <t>운영비</t>
  </si>
  <si>
    <t>지정후원금</t>
    <phoneticPr fontId="1" type="noConversion"/>
  </si>
  <si>
    <t>합  계</t>
    <phoneticPr fontId="14" type="noConversion"/>
  </si>
  <si>
    <t>목</t>
    <phoneticPr fontId="14" type="noConversion"/>
  </si>
  <si>
    <t xml:space="preserve">금  액 </t>
    <phoneticPr fontId="14" type="noConversion"/>
  </si>
  <si>
    <t>과  목</t>
    <phoneticPr fontId="14" type="noConversion"/>
  </si>
  <si>
    <t>세  출</t>
    <phoneticPr fontId="14" type="noConversion"/>
  </si>
  <si>
    <t>세  입</t>
    <phoneticPr fontId="14" type="noConversion"/>
  </si>
  <si>
    <t>(단위: 원)</t>
  </si>
  <si>
    <t>대한성공회서울교구사회복지재단 2025년 후원금 결산서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</si>
</sst>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0"/>
      <name val="System"/>
      <family val="2"/>
      <charset val="129"/>
    </font>
    <font>
      <sz val="11"/>
      <color indexed="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System"/>
      <family val="2"/>
      <charset val="129"/>
    </font>
    <font>
      <b/>
      <sz val="11"/>
      <color indexed="0"/>
      <name val="맑은 고딕"/>
      <family val="3"/>
      <charset val="129"/>
    </font>
    <font>
      <sz val="2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 wrapText="1"/>
    </xf>
    <xf numFmtId="41" fontId="3" fillId="2" borderId="6" xfId="0" applyNumberFormat="1" applyFont="1" applyFill="1" applyBorder="1" applyAlignment="1">
      <alignment horizontal="right" vertical="center"/>
    </xf>
    <xf numFmtId="41" fontId="2" fillId="2" borderId="6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2" fillId="2" borderId="9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1" fontId="2" fillId="2" borderId="7" xfId="0" applyNumberFormat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41" fontId="2" fillId="3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2" fillId="3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2" fillId="2" borderId="7" xfId="0" applyNumberFormat="1" applyFont="1" applyFill="1" applyBorder="1" applyAlignment="1">
      <alignment horizontal="center" vertical="center"/>
    </xf>
    <xf numFmtId="41" fontId="5" fillId="0" borderId="12" xfId="0" applyNumberFormat="1" applyFont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7" fillId="2" borderId="12" xfId="0" applyNumberFormat="1" applyFont="1" applyFill="1" applyBorder="1" applyAlignment="1">
      <alignment horizontal="right" vertical="center"/>
    </xf>
    <xf numFmtId="41" fontId="7" fillId="2" borderId="27" xfId="0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2" fillId="3" borderId="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2" fillId="3" borderId="29" xfId="0" applyNumberFormat="1" applyFont="1" applyFill="1" applyBorder="1" applyAlignment="1">
      <alignment horizontal="center" vertical="center"/>
    </xf>
    <xf numFmtId="41" fontId="3" fillId="2" borderId="29" xfId="0" applyNumberFormat="1" applyFont="1" applyFill="1" applyBorder="1" applyAlignment="1">
      <alignment horizontal="right" vertical="center"/>
    </xf>
    <xf numFmtId="41" fontId="2" fillId="2" borderId="29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vertical="center"/>
    </xf>
    <xf numFmtId="41" fontId="7" fillId="2" borderId="6" xfId="0" applyNumberFormat="1" applyFont="1" applyFill="1" applyBorder="1" applyAlignment="1">
      <alignment horizontal="right"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0" fontId="11" fillId="0" borderId="0" xfId="2" applyFont="1">
      <alignment vertical="center"/>
    </xf>
    <xf numFmtId="3" fontId="11" fillId="0" borderId="0" xfId="2" applyNumberFormat="1" applyFont="1">
      <alignment vertical="center"/>
    </xf>
    <xf numFmtId="41" fontId="12" fillId="0" borderId="12" xfId="0" applyNumberFormat="1" applyFont="1" applyBorder="1" applyAlignment="1">
      <alignment horizontal="right" vertical="center"/>
    </xf>
    <xf numFmtId="0" fontId="12" fillId="0" borderId="12" xfId="2" applyFont="1" applyBorder="1" applyAlignment="1">
      <alignment horizontal="center" vertical="center"/>
    </xf>
    <xf numFmtId="41" fontId="12" fillId="0" borderId="6" xfId="0" applyNumberFormat="1" applyFont="1" applyBorder="1" applyAlignment="1">
      <alignment horizontal="right" vertical="center"/>
    </xf>
    <xf numFmtId="0" fontId="12" fillId="0" borderId="6" xfId="2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right" vertical="center"/>
    </xf>
    <xf numFmtId="41" fontId="12" fillId="0" borderId="10" xfId="3" applyFont="1" applyBorder="1" applyAlignment="1">
      <alignment horizontal="center" vertical="center"/>
    </xf>
    <xf numFmtId="41" fontId="13" fillId="0" borderId="6" xfId="0" applyNumberFormat="1" applyFont="1" applyBorder="1" applyAlignment="1">
      <alignment horizontal="right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41" fontId="12" fillId="0" borderId="9" xfId="4" applyFont="1" applyBorder="1" applyAlignment="1">
      <alignment horizontal="right" vertical="center"/>
    </xf>
    <xf numFmtId="41" fontId="12" fillId="0" borderId="6" xfId="4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0" fillId="0" borderId="0" xfId="2">
      <alignment vertical="center"/>
    </xf>
    <xf numFmtId="0" fontId="13" fillId="0" borderId="0" xfId="2" applyFont="1" applyAlignment="1">
      <alignment horizontal="right" vertical="center"/>
    </xf>
    <xf numFmtId="0" fontId="13" fillId="0" borderId="0" xfId="2" applyFont="1">
      <alignment vertical="center"/>
    </xf>
    <xf numFmtId="41" fontId="2" fillId="3" borderId="6" xfId="0" applyNumberFormat="1" applyFont="1" applyFill="1" applyBorder="1" applyAlignment="1">
      <alignment horizontal="center" vertical="center"/>
    </xf>
    <xf numFmtId="41" fontId="2" fillId="3" borderId="9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1" fontId="2" fillId="3" borderId="6" xfId="0" applyNumberFormat="1" applyFont="1" applyFill="1" applyBorder="1" applyAlignment="1">
      <alignment horizontal="center" vertical="center" wrapText="1"/>
    </xf>
    <xf numFmtId="41" fontId="2" fillId="3" borderId="7" xfId="0" applyNumberFormat="1" applyFont="1" applyFill="1" applyBorder="1" applyAlignment="1">
      <alignment horizontal="center" vertical="center"/>
    </xf>
    <xf numFmtId="41" fontId="2" fillId="3" borderId="19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3" fillId="4" borderId="40" xfId="2" applyFont="1" applyFill="1" applyBorder="1" applyAlignment="1">
      <alignment horizontal="center" vertical="center"/>
    </xf>
    <xf numFmtId="0" fontId="13" fillId="4" borderId="38" xfId="2" applyFont="1" applyFill="1" applyBorder="1" applyAlignment="1">
      <alignment horizontal="center" vertical="center"/>
    </xf>
    <xf numFmtId="0" fontId="13" fillId="4" borderId="39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37" xfId="2" applyFont="1" applyFill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41" fontId="13" fillId="0" borderId="34" xfId="0" applyNumberFormat="1" applyFont="1" applyBorder="1" applyAlignment="1">
      <alignment horizontal="center" vertical="center"/>
    </xf>
    <xf numFmtId="41" fontId="13" fillId="0" borderId="36" xfId="0" applyNumberFormat="1" applyFont="1" applyBorder="1" applyAlignment="1">
      <alignment horizontal="center" vertical="center"/>
    </xf>
    <xf numFmtId="41" fontId="12" fillId="0" borderId="34" xfId="3" applyFont="1" applyBorder="1" applyAlignment="1">
      <alignment horizontal="center" vertical="center"/>
    </xf>
    <xf numFmtId="41" fontId="12" fillId="0" borderId="31" xfId="3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</cellXfs>
  <cellStyles count="5">
    <cellStyle name="쉼표 [0] 2" xfId="3" xr:uid="{D83525CB-27E0-4FB9-898A-3C6A381BDE70}"/>
    <cellStyle name="쉼표 [0] 3" xfId="4" xr:uid="{EBAD4C50-0F27-412C-89B4-93523FB61611}"/>
    <cellStyle name="표준" xfId="0" builtinId="0"/>
    <cellStyle name="표준 2" xfId="1" xr:uid="{D03513C9-EAE8-4900-AED9-9F5F2B16B560}"/>
    <cellStyle name="표준 4" xfId="2" xr:uid="{F784FF08-01BA-4BFD-A4D1-32595E858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92EE-EDC6-4D25-AB85-D62CDB232297}">
  <sheetPr>
    <pageSetUpPr fitToPage="1"/>
  </sheetPr>
  <dimension ref="A1:N29"/>
  <sheetViews>
    <sheetView tabSelected="1" topLeftCell="A16" zoomScale="90" zoomScaleNormal="90" workbookViewId="0">
      <selection activeCell="J37" sqref="J37"/>
    </sheetView>
  </sheetViews>
  <sheetFormatPr defaultColWidth="9" defaultRowHeight="16.5" x14ac:dyDescent="0.3"/>
  <cols>
    <col min="1" max="2" width="9.625" style="7" bestFit="1" customWidth="1"/>
    <col min="3" max="3" width="13.5" style="7" bestFit="1" customWidth="1"/>
    <col min="4" max="6" width="16.625" style="9" bestFit="1" customWidth="1"/>
    <col min="7" max="7" width="8.625" style="9" hidden="1" customWidth="1"/>
    <col min="8" max="9" width="12.75" style="7" bestFit="1" customWidth="1"/>
    <col min="10" max="10" width="17.25" style="7" bestFit="1" customWidth="1"/>
    <col min="11" max="13" width="16.625" style="9" bestFit="1" customWidth="1"/>
    <col min="14" max="14" width="9" style="9" hidden="1" customWidth="1"/>
    <col min="15" max="16384" width="9" style="7"/>
  </cols>
  <sheetData>
    <row r="1" spans="1:14" ht="31.5" customHeight="1" x14ac:dyDescent="0.3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7.25" thickBot="1" x14ac:dyDescent="0.35">
      <c r="A3" s="55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3">
      <c r="A4" s="56" t="s">
        <v>0</v>
      </c>
      <c r="B4" s="57"/>
      <c r="C4" s="57"/>
      <c r="D4" s="57"/>
      <c r="E4" s="57"/>
      <c r="F4" s="57"/>
      <c r="G4" s="58"/>
      <c r="H4" s="56" t="s">
        <v>1</v>
      </c>
      <c r="I4" s="57"/>
      <c r="J4" s="57"/>
      <c r="K4" s="57"/>
      <c r="L4" s="57"/>
      <c r="M4" s="57"/>
      <c r="N4" s="59"/>
    </row>
    <row r="5" spans="1:14" ht="27" customHeight="1" x14ac:dyDescent="0.3">
      <c r="A5" s="60" t="s">
        <v>2</v>
      </c>
      <c r="B5" s="61" t="s">
        <v>3</v>
      </c>
      <c r="C5" s="61" t="s">
        <v>4</v>
      </c>
      <c r="D5" s="62" t="s">
        <v>57</v>
      </c>
      <c r="E5" s="62" t="s">
        <v>58</v>
      </c>
      <c r="F5" s="63" t="s">
        <v>5</v>
      </c>
      <c r="G5" s="64"/>
      <c r="H5" s="60" t="s">
        <v>2</v>
      </c>
      <c r="I5" s="61" t="s">
        <v>3</v>
      </c>
      <c r="J5" s="65" t="s">
        <v>4</v>
      </c>
      <c r="K5" s="62" t="s">
        <v>57</v>
      </c>
      <c r="L5" s="62" t="s">
        <v>58</v>
      </c>
      <c r="M5" s="53" t="s">
        <v>5</v>
      </c>
      <c r="N5" s="54"/>
    </row>
    <row r="6" spans="1:14" x14ac:dyDescent="0.3">
      <c r="A6" s="60"/>
      <c r="B6" s="61"/>
      <c r="C6" s="61"/>
      <c r="D6" s="53"/>
      <c r="E6" s="53"/>
      <c r="F6" s="10" t="s">
        <v>6</v>
      </c>
      <c r="G6" s="13" t="s">
        <v>7</v>
      </c>
      <c r="H6" s="60"/>
      <c r="I6" s="61"/>
      <c r="J6" s="66"/>
      <c r="K6" s="53"/>
      <c r="L6" s="53"/>
      <c r="M6" s="24" t="s">
        <v>6</v>
      </c>
      <c r="N6" s="28" t="s">
        <v>7</v>
      </c>
    </row>
    <row r="7" spans="1:14" x14ac:dyDescent="0.3">
      <c r="A7" s="77" t="s">
        <v>8</v>
      </c>
      <c r="B7" s="78" t="s">
        <v>8</v>
      </c>
      <c r="C7" s="12" t="s">
        <v>9</v>
      </c>
      <c r="D7" s="2">
        <v>370000000</v>
      </c>
      <c r="E7" s="2">
        <v>808755635</v>
      </c>
      <c r="F7" s="2">
        <f>E7-D7</f>
        <v>438755635</v>
      </c>
      <c r="G7" s="6"/>
      <c r="H7" s="67" t="s">
        <v>44</v>
      </c>
      <c r="I7" s="88" t="s">
        <v>13</v>
      </c>
      <c r="J7" s="27" t="s">
        <v>14</v>
      </c>
      <c r="K7" s="2">
        <v>27700000</v>
      </c>
      <c r="L7" s="2">
        <v>27598800</v>
      </c>
      <c r="M7" s="4">
        <f>L7-K7</f>
        <v>-101200</v>
      </c>
      <c r="N7" s="29"/>
    </row>
    <row r="8" spans="1:14" ht="27" x14ac:dyDescent="0.3">
      <c r="A8" s="77"/>
      <c r="B8" s="78"/>
      <c r="C8" s="1" t="s">
        <v>10</v>
      </c>
      <c r="D8" s="2">
        <v>100000000</v>
      </c>
      <c r="E8" s="2">
        <v>61225326</v>
      </c>
      <c r="F8" s="2">
        <f t="shared" ref="F8:F16" si="0">E8-D8</f>
        <v>-38774674</v>
      </c>
      <c r="G8" s="6"/>
      <c r="H8" s="87"/>
      <c r="I8" s="89"/>
      <c r="J8" s="27" t="s">
        <v>15</v>
      </c>
      <c r="K8" s="2">
        <v>2400000</v>
      </c>
      <c r="L8" s="2">
        <v>2400000</v>
      </c>
      <c r="M8" s="4">
        <f t="shared" ref="M8:M12" si="1">L8-K8</f>
        <v>0</v>
      </c>
      <c r="N8" s="29"/>
    </row>
    <row r="9" spans="1:14" x14ac:dyDescent="0.3">
      <c r="A9" s="91" t="s">
        <v>11</v>
      </c>
      <c r="B9" s="92"/>
      <c r="C9" s="92"/>
      <c r="D9" s="3">
        <f>D7+D8</f>
        <v>470000000</v>
      </c>
      <c r="E9" s="3">
        <f>E7+E8</f>
        <v>869980961</v>
      </c>
      <c r="F9" s="3">
        <f t="shared" si="0"/>
        <v>399980961</v>
      </c>
      <c r="G9" s="8"/>
      <c r="H9" s="87"/>
      <c r="I9" s="89"/>
      <c r="J9" s="27" t="s">
        <v>16</v>
      </c>
      <c r="K9" s="2">
        <v>4600000</v>
      </c>
      <c r="L9" s="2">
        <v>4599720</v>
      </c>
      <c r="M9" s="4">
        <f t="shared" si="1"/>
        <v>-280</v>
      </c>
      <c r="N9" s="29"/>
    </row>
    <row r="10" spans="1:14" ht="22.5" x14ac:dyDescent="0.3">
      <c r="A10" s="11" t="s">
        <v>45</v>
      </c>
      <c r="B10" s="12" t="s">
        <v>45</v>
      </c>
      <c r="C10" s="14" t="s">
        <v>46</v>
      </c>
      <c r="D10" s="2">
        <v>0</v>
      </c>
      <c r="E10" s="2">
        <v>0</v>
      </c>
      <c r="F10" s="2">
        <f t="shared" si="0"/>
        <v>0</v>
      </c>
      <c r="G10" s="6"/>
      <c r="H10" s="87"/>
      <c r="I10" s="89"/>
      <c r="J10" s="27" t="s">
        <v>17</v>
      </c>
      <c r="K10" s="2">
        <v>3000000</v>
      </c>
      <c r="L10" s="2">
        <v>2932020</v>
      </c>
      <c r="M10" s="4">
        <f t="shared" si="1"/>
        <v>-67980</v>
      </c>
      <c r="N10" s="29"/>
    </row>
    <row r="11" spans="1:14" x14ac:dyDescent="0.3">
      <c r="A11" s="67" t="s">
        <v>49</v>
      </c>
      <c r="B11" s="69" t="s">
        <v>49</v>
      </c>
      <c r="C11" s="1" t="s">
        <v>47</v>
      </c>
      <c r="D11" s="2">
        <v>924125684</v>
      </c>
      <c r="E11" s="2">
        <v>924125684</v>
      </c>
      <c r="F11" s="2">
        <f t="shared" si="0"/>
        <v>0</v>
      </c>
      <c r="G11" s="6"/>
      <c r="H11" s="87"/>
      <c r="I11" s="89"/>
      <c r="J11" s="27" t="s">
        <v>18</v>
      </c>
      <c r="K11" s="2">
        <v>3550000</v>
      </c>
      <c r="L11" s="2">
        <v>3199830</v>
      </c>
      <c r="M11" s="4">
        <f t="shared" si="1"/>
        <v>-350170</v>
      </c>
      <c r="N11" s="29"/>
    </row>
    <row r="12" spans="1:14" ht="27" x14ac:dyDescent="0.3">
      <c r="A12" s="68"/>
      <c r="B12" s="70"/>
      <c r="C12" s="1" t="s">
        <v>48</v>
      </c>
      <c r="D12" s="2">
        <v>1897966014</v>
      </c>
      <c r="E12" s="2">
        <v>1897966014</v>
      </c>
      <c r="F12" s="2">
        <f t="shared" si="0"/>
        <v>0</v>
      </c>
      <c r="G12" s="6"/>
      <c r="H12" s="87"/>
      <c r="I12" s="90"/>
      <c r="J12" s="27" t="s">
        <v>19</v>
      </c>
      <c r="K12" s="2">
        <v>600000</v>
      </c>
      <c r="L12" s="2">
        <v>600000</v>
      </c>
      <c r="M12" s="4">
        <f t="shared" si="1"/>
        <v>0</v>
      </c>
      <c r="N12" s="30"/>
    </row>
    <row r="13" spans="1:14" x14ac:dyDescent="0.3">
      <c r="A13" s="71" t="s">
        <v>52</v>
      </c>
      <c r="B13" s="72"/>
      <c r="C13" s="73"/>
      <c r="D13" s="3">
        <f t="shared" ref="D13" si="2">D11+D12</f>
        <v>2822091698</v>
      </c>
      <c r="E13" s="3">
        <f>E11+E12</f>
        <v>2822091698</v>
      </c>
      <c r="F13" s="3"/>
      <c r="G13" s="8">
        <f t="shared" ref="G13" si="3">G11+G12</f>
        <v>0</v>
      </c>
      <c r="H13" s="87"/>
      <c r="I13" s="74" t="s">
        <v>20</v>
      </c>
      <c r="J13" s="75"/>
      <c r="K13" s="3">
        <f>SUM(K7:K12)</f>
        <v>41850000</v>
      </c>
      <c r="L13" s="3">
        <f>SUM(L7:L12)</f>
        <v>41330370</v>
      </c>
      <c r="M13" s="5">
        <f>L13-K13</f>
        <v>-519630</v>
      </c>
      <c r="N13" s="30"/>
    </row>
    <row r="14" spans="1:14" x14ac:dyDescent="0.3">
      <c r="A14" s="67" t="s">
        <v>53</v>
      </c>
      <c r="B14" s="69" t="s">
        <v>53</v>
      </c>
      <c r="C14" s="12" t="s">
        <v>50</v>
      </c>
      <c r="D14" s="2">
        <v>22000000</v>
      </c>
      <c r="E14" s="2">
        <v>24712117</v>
      </c>
      <c r="F14" s="2">
        <f t="shared" si="0"/>
        <v>2712117</v>
      </c>
      <c r="G14" s="6"/>
      <c r="H14" s="87"/>
      <c r="I14" s="25" t="s">
        <v>21</v>
      </c>
      <c r="J14" s="27" t="s">
        <v>22</v>
      </c>
      <c r="K14" s="3">
        <v>13550000</v>
      </c>
      <c r="L14" s="3">
        <v>5902950</v>
      </c>
      <c r="M14" s="5">
        <f t="shared" ref="M14:M28" si="4">L14-K14</f>
        <v>-7647050</v>
      </c>
      <c r="N14" s="30"/>
    </row>
    <row r="15" spans="1:14" x14ac:dyDescent="0.3">
      <c r="A15" s="68"/>
      <c r="B15" s="70"/>
      <c r="C15" s="12" t="s">
        <v>51</v>
      </c>
      <c r="D15" s="2">
        <v>319015000</v>
      </c>
      <c r="E15" s="2">
        <v>318043711</v>
      </c>
      <c r="F15" s="2">
        <f t="shared" si="0"/>
        <v>-971289</v>
      </c>
      <c r="G15" s="6"/>
      <c r="H15" s="87"/>
      <c r="I15" s="69" t="s">
        <v>23</v>
      </c>
      <c r="J15" s="27" t="s">
        <v>24</v>
      </c>
      <c r="K15" s="2">
        <v>25000000</v>
      </c>
      <c r="L15" s="2">
        <v>20665840</v>
      </c>
      <c r="M15" s="4">
        <f t="shared" si="4"/>
        <v>-4334160</v>
      </c>
      <c r="N15" s="29"/>
    </row>
    <row r="16" spans="1:14" x14ac:dyDescent="0.3">
      <c r="A16" s="71" t="s">
        <v>54</v>
      </c>
      <c r="B16" s="72"/>
      <c r="C16" s="73"/>
      <c r="D16" s="3">
        <f>D14+D15</f>
        <v>341015000</v>
      </c>
      <c r="E16" s="3">
        <f>E14+E15</f>
        <v>342755828</v>
      </c>
      <c r="F16" s="2">
        <f t="shared" si="0"/>
        <v>1740828</v>
      </c>
      <c r="G16" s="17"/>
      <c r="H16" s="87"/>
      <c r="I16" s="83"/>
      <c r="J16" s="27" t="s">
        <v>25</v>
      </c>
      <c r="K16" s="2">
        <v>1000000</v>
      </c>
      <c r="L16" s="2">
        <v>0</v>
      </c>
      <c r="M16" s="4">
        <f t="shared" si="4"/>
        <v>-1000000</v>
      </c>
      <c r="N16" s="29"/>
    </row>
    <row r="17" spans="1:14" ht="17.25" thickBot="1" x14ac:dyDescent="0.35">
      <c r="A17" s="84" t="s">
        <v>55</v>
      </c>
      <c r="B17" s="85"/>
      <c r="C17" s="85"/>
      <c r="D17" s="18">
        <f>D9+D10+D13+D16</f>
        <v>3633106698</v>
      </c>
      <c r="E17" s="18">
        <f>E9+E10+E13+E16</f>
        <v>4034828487</v>
      </c>
      <c r="F17" s="18">
        <f>E17-D17</f>
        <v>401721789</v>
      </c>
      <c r="G17" s="19"/>
      <c r="H17" s="87"/>
      <c r="I17" s="83"/>
      <c r="J17" s="27" t="s">
        <v>26</v>
      </c>
      <c r="K17" s="2">
        <v>10000000</v>
      </c>
      <c r="L17" s="2">
        <v>2896980</v>
      </c>
      <c r="M17" s="4">
        <f t="shared" si="4"/>
        <v>-7103020</v>
      </c>
      <c r="N17" s="29"/>
    </row>
    <row r="18" spans="1:14" x14ac:dyDescent="0.3">
      <c r="A18" s="15"/>
      <c r="B18" s="15"/>
      <c r="C18" s="15"/>
      <c r="D18" s="16"/>
      <c r="E18" s="16"/>
      <c r="F18" s="16"/>
      <c r="G18" s="16"/>
      <c r="H18" s="87"/>
      <c r="I18" s="70"/>
      <c r="J18" s="27" t="s">
        <v>27</v>
      </c>
      <c r="K18" s="2">
        <v>1000000</v>
      </c>
      <c r="L18" s="2">
        <v>577500</v>
      </c>
      <c r="M18" s="4">
        <f t="shared" si="4"/>
        <v>-422500</v>
      </c>
      <c r="N18" s="29"/>
    </row>
    <row r="19" spans="1:14" x14ac:dyDescent="0.3">
      <c r="H19" s="68"/>
      <c r="I19" s="86" t="s">
        <v>28</v>
      </c>
      <c r="J19" s="75"/>
      <c r="K19" s="3">
        <f>K15+K16+K17+K18</f>
        <v>37000000</v>
      </c>
      <c r="L19" s="3">
        <f>L15+L16+L17+L18</f>
        <v>24140320</v>
      </c>
      <c r="M19" s="5">
        <f t="shared" si="4"/>
        <v>-12859680</v>
      </c>
      <c r="N19" s="30"/>
    </row>
    <row r="20" spans="1:14" x14ac:dyDescent="0.3">
      <c r="H20" s="79" t="s">
        <v>29</v>
      </c>
      <c r="I20" s="74"/>
      <c r="J20" s="75"/>
      <c r="K20" s="3">
        <f>K13+K14+K19</f>
        <v>92400000</v>
      </c>
      <c r="L20" s="3">
        <f>L13+L14+L19</f>
        <v>71373640</v>
      </c>
      <c r="M20" s="5">
        <f t="shared" si="4"/>
        <v>-21026360</v>
      </c>
      <c r="N20" s="30"/>
    </row>
    <row r="21" spans="1:14" x14ac:dyDescent="0.3">
      <c r="D21" s="22"/>
      <c r="E21" s="23"/>
      <c r="H21" s="26" t="s">
        <v>30</v>
      </c>
      <c r="I21" s="27" t="s">
        <v>31</v>
      </c>
      <c r="J21" s="27" t="s">
        <v>32</v>
      </c>
      <c r="K21" s="32">
        <v>7500000</v>
      </c>
      <c r="L21" s="2">
        <v>0</v>
      </c>
      <c r="M21" s="4">
        <f t="shared" si="4"/>
        <v>-7500000</v>
      </c>
      <c r="N21" s="29"/>
    </row>
    <row r="22" spans="1:14" ht="27" x14ac:dyDescent="0.3">
      <c r="H22" s="77" t="s">
        <v>33</v>
      </c>
      <c r="I22" s="78" t="s">
        <v>34</v>
      </c>
      <c r="J22" s="1" t="s">
        <v>35</v>
      </c>
      <c r="K22" s="2">
        <v>501000000</v>
      </c>
      <c r="L22" s="2">
        <v>34012670</v>
      </c>
      <c r="M22" s="4">
        <f t="shared" si="4"/>
        <v>-466987330</v>
      </c>
      <c r="N22" s="29"/>
    </row>
    <row r="23" spans="1:14" ht="27" x14ac:dyDescent="0.3">
      <c r="H23" s="77"/>
      <c r="I23" s="78"/>
      <c r="J23" s="1" t="s">
        <v>36</v>
      </c>
      <c r="K23" s="2">
        <v>2510000000</v>
      </c>
      <c r="L23" s="2">
        <v>0</v>
      </c>
      <c r="M23" s="4">
        <f t="shared" si="4"/>
        <v>-2510000000</v>
      </c>
      <c r="N23" s="29"/>
    </row>
    <row r="24" spans="1:14" x14ac:dyDescent="0.3">
      <c r="H24" s="77"/>
      <c r="I24" s="78"/>
      <c r="J24" s="27" t="s">
        <v>37</v>
      </c>
      <c r="K24" s="2">
        <v>300700000</v>
      </c>
      <c r="L24" s="2">
        <v>0</v>
      </c>
      <c r="M24" s="4">
        <f t="shared" si="4"/>
        <v>-300700000</v>
      </c>
      <c r="N24" s="29"/>
    </row>
    <row r="25" spans="1:14" x14ac:dyDescent="0.3">
      <c r="H25" s="79" t="s">
        <v>38</v>
      </c>
      <c r="I25" s="74"/>
      <c r="J25" s="75"/>
      <c r="K25" s="3">
        <f>K22+K23+K24</f>
        <v>3311700000</v>
      </c>
      <c r="L25" s="3">
        <f>L22+L23+L24</f>
        <v>34012670</v>
      </c>
      <c r="M25" s="5">
        <f t="shared" si="4"/>
        <v>-3277687330</v>
      </c>
      <c r="N25" s="30"/>
    </row>
    <row r="26" spans="1:14" x14ac:dyDescent="0.3">
      <c r="H26" s="26" t="s">
        <v>39</v>
      </c>
      <c r="I26" s="27" t="s">
        <v>39</v>
      </c>
      <c r="J26" s="27" t="s">
        <v>40</v>
      </c>
      <c r="K26" s="32">
        <v>183236400</v>
      </c>
      <c r="L26" s="2">
        <v>183236400</v>
      </c>
      <c r="M26" s="4">
        <f t="shared" si="4"/>
        <v>0</v>
      </c>
      <c r="N26" s="29"/>
    </row>
    <row r="27" spans="1:14" x14ac:dyDescent="0.3">
      <c r="H27" s="26" t="s">
        <v>41</v>
      </c>
      <c r="I27" s="27" t="s">
        <v>41</v>
      </c>
      <c r="J27" s="27" t="s">
        <v>41</v>
      </c>
      <c r="K27" s="32">
        <v>34700000</v>
      </c>
      <c r="L27" s="2">
        <v>11616750</v>
      </c>
      <c r="M27" s="4">
        <f t="shared" si="4"/>
        <v>-23083250</v>
      </c>
      <c r="N27" s="29"/>
    </row>
    <row r="28" spans="1:14" x14ac:dyDescent="0.3">
      <c r="H28" s="26" t="s">
        <v>42</v>
      </c>
      <c r="I28" s="27" t="s">
        <v>42</v>
      </c>
      <c r="J28" s="27" t="s">
        <v>43</v>
      </c>
      <c r="K28" s="32">
        <v>3570298</v>
      </c>
      <c r="L28" s="2">
        <v>0</v>
      </c>
      <c r="M28" s="4">
        <f t="shared" si="4"/>
        <v>-3570298</v>
      </c>
      <c r="N28" s="29"/>
    </row>
    <row r="29" spans="1:14" ht="17.25" thickBot="1" x14ac:dyDescent="0.35">
      <c r="H29" s="80" t="s">
        <v>12</v>
      </c>
      <c r="I29" s="81"/>
      <c r="J29" s="82"/>
      <c r="K29" s="20">
        <f>K20+K21+K25+K26+K27+K28</f>
        <v>3633106698</v>
      </c>
      <c r="L29" s="20">
        <f>L20+L21+L25+L26+L27+L28</f>
        <v>300239460</v>
      </c>
      <c r="M29" s="21">
        <f>L29-K29</f>
        <v>-3332867238</v>
      </c>
      <c r="N29" s="31"/>
    </row>
  </sheetData>
  <mergeCells count="36">
    <mergeCell ref="A1:N2"/>
    <mergeCell ref="H22:H24"/>
    <mergeCell ref="I22:I24"/>
    <mergeCell ref="H25:J25"/>
    <mergeCell ref="H29:J29"/>
    <mergeCell ref="B14:B15"/>
    <mergeCell ref="I15:I18"/>
    <mergeCell ref="A16:C16"/>
    <mergeCell ref="A17:C17"/>
    <mergeCell ref="I19:J19"/>
    <mergeCell ref="H20:J20"/>
    <mergeCell ref="A7:A8"/>
    <mergeCell ref="B7:B8"/>
    <mergeCell ref="H7:H19"/>
    <mergeCell ref="I7:I12"/>
    <mergeCell ref="A9:C9"/>
    <mergeCell ref="A11:A12"/>
    <mergeCell ref="B11:B12"/>
    <mergeCell ref="A13:C13"/>
    <mergeCell ref="I13:J13"/>
    <mergeCell ref="A14:A15"/>
    <mergeCell ref="M5:N5"/>
    <mergeCell ref="A3:N3"/>
    <mergeCell ref="A4:G4"/>
    <mergeCell ref="H4:N4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</mergeCells>
  <phoneticPr fontId="1" type="noConversion"/>
  <pageMargins left="0.25" right="0.25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E0F5-D456-4EAB-BD92-6DB291637703}">
  <sheetPr>
    <pageSetUpPr fitToPage="1"/>
  </sheetPr>
  <dimension ref="A1:L13"/>
  <sheetViews>
    <sheetView zoomScaleNormal="100" workbookViewId="0">
      <selection activeCell="D17" sqref="D17"/>
    </sheetView>
  </sheetViews>
  <sheetFormatPr defaultRowHeight="15" x14ac:dyDescent="0.3"/>
  <cols>
    <col min="1" max="2" width="12.875" style="33" customWidth="1"/>
    <col min="3" max="3" width="15.375" style="33" customWidth="1"/>
    <col min="4" max="4" width="18.5" style="33" customWidth="1"/>
    <col min="5" max="6" width="12.5" style="33" customWidth="1"/>
    <col min="7" max="7" width="11.5" style="33" customWidth="1"/>
    <col min="8" max="8" width="18.5" style="33" customWidth="1"/>
    <col min="9" max="11" width="9" style="33"/>
    <col min="12" max="12" width="13.125" style="33" bestFit="1" customWidth="1"/>
    <col min="13" max="16384" width="9" style="33"/>
  </cols>
  <sheetData>
    <row r="1" spans="1:12" ht="29.25" customHeight="1" x14ac:dyDescent="0.3">
      <c r="A1" s="95" t="s">
        <v>77</v>
      </c>
      <c r="B1" s="95"/>
      <c r="C1" s="95"/>
      <c r="D1" s="95"/>
      <c r="E1" s="95"/>
      <c r="F1" s="95"/>
      <c r="G1" s="95"/>
      <c r="H1" s="95"/>
      <c r="I1" s="50"/>
      <c r="J1" s="50"/>
      <c r="K1" s="50"/>
      <c r="L1" s="50"/>
    </row>
    <row r="2" spans="1:12" ht="17.25" thickBot="1" x14ac:dyDescent="0.35">
      <c r="A2" s="52"/>
      <c r="B2" s="52"/>
      <c r="C2" s="52"/>
      <c r="D2" s="52"/>
      <c r="E2" s="52"/>
      <c r="F2" s="52"/>
      <c r="G2" s="52"/>
      <c r="H2" s="51" t="s">
        <v>76</v>
      </c>
      <c r="I2" s="50"/>
      <c r="J2" s="50"/>
      <c r="K2" s="50"/>
      <c r="L2" s="50"/>
    </row>
    <row r="3" spans="1:12" ht="25.5" customHeight="1" x14ac:dyDescent="0.3">
      <c r="A3" s="96" t="s">
        <v>75</v>
      </c>
      <c r="B3" s="97"/>
      <c r="C3" s="97"/>
      <c r="D3" s="98"/>
      <c r="E3" s="99" t="s">
        <v>74</v>
      </c>
      <c r="F3" s="97"/>
      <c r="G3" s="97"/>
      <c r="H3" s="100"/>
      <c r="I3" s="35"/>
      <c r="J3" s="35"/>
      <c r="K3" s="35"/>
      <c r="L3" s="35"/>
    </row>
    <row r="4" spans="1:12" ht="24" customHeight="1" x14ac:dyDescent="0.3">
      <c r="A4" s="101" t="s">
        <v>73</v>
      </c>
      <c r="B4" s="102"/>
      <c r="C4" s="103"/>
      <c r="D4" s="104" t="s">
        <v>72</v>
      </c>
      <c r="E4" s="106" t="s">
        <v>73</v>
      </c>
      <c r="F4" s="102"/>
      <c r="G4" s="102"/>
      <c r="H4" s="107" t="s">
        <v>72</v>
      </c>
      <c r="I4" s="35"/>
      <c r="J4" s="35"/>
      <c r="K4" s="35"/>
      <c r="L4" s="35"/>
    </row>
    <row r="5" spans="1:12" ht="24" customHeight="1" x14ac:dyDescent="0.3">
      <c r="A5" s="49" t="s">
        <v>2</v>
      </c>
      <c r="B5" s="45" t="s">
        <v>3</v>
      </c>
      <c r="C5" s="45" t="s">
        <v>71</v>
      </c>
      <c r="D5" s="105"/>
      <c r="E5" s="48" t="s">
        <v>2</v>
      </c>
      <c r="F5" s="48" t="s">
        <v>3</v>
      </c>
      <c r="G5" s="48" t="s">
        <v>4</v>
      </c>
      <c r="H5" s="108"/>
      <c r="I5" s="35"/>
      <c r="J5" s="35"/>
      <c r="K5" s="35"/>
      <c r="L5" s="35"/>
    </row>
    <row r="6" spans="1:12" ht="24" customHeight="1" x14ac:dyDescent="0.3">
      <c r="A6" s="113" t="s">
        <v>70</v>
      </c>
      <c r="B6" s="94"/>
      <c r="C6" s="114"/>
      <c r="D6" s="47">
        <f>D9+D11+D10</f>
        <v>2792127299</v>
      </c>
      <c r="E6" s="93" t="s">
        <v>70</v>
      </c>
      <c r="F6" s="94"/>
      <c r="G6" s="94"/>
      <c r="H6" s="46">
        <f>H9+H10</f>
        <v>2792127299</v>
      </c>
      <c r="I6" s="35"/>
      <c r="J6" s="35"/>
      <c r="K6" s="35"/>
      <c r="L6" s="35"/>
    </row>
    <row r="7" spans="1:12" ht="24" customHeight="1" x14ac:dyDescent="0.3">
      <c r="A7" s="115" t="s">
        <v>8</v>
      </c>
      <c r="B7" s="104" t="s">
        <v>8</v>
      </c>
      <c r="C7" s="45" t="s">
        <v>69</v>
      </c>
      <c r="D7" s="43">
        <v>808755635</v>
      </c>
      <c r="E7" s="104" t="s">
        <v>44</v>
      </c>
      <c r="F7" s="104" t="s">
        <v>68</v>
      </c>
      <c r="G7" s="118" t="s">
        <v>67</v>
      </c>
      <c r="H7" s="120">
        <v>690480</v>
      </c>
      <c r="I7" s="35"/>
      <c r="J7" s="35"/>
      <c r="K7" s="35"/>
      <c r="L7" s="35"/>
    </row>
    <row r="8" spans="1:12" ht="33" x14ac:dyDescent="0.3">
      <c r="A8" s="116"/>
      <c r="B8" s="117"/>
      <c r="C8" s="44" t="s">
        <v>66</v>
      </c>
      <c r="D8" s="43">
        <v>61225326</v>
      </c>
      <c r="E8" s="105"/>
      <c r="F8" s="105"/>
      <c r="G8" s="119"/>
      <c r="H8" s="121"/>
      <c r="I8" s="35"/>
      <c r="J8" s="35"/>
      <c r="K8" s="35"/>
      <c r="L8" s="35"/>
    </row>
    <row r="9" spans="1:12" ht="24" customHeight="1" x14ac:dyDescent="0.3">
      <c r="A9" s="113" t="s">
        <v>65</v>
      </c>
      <c r="B9" s="94"/>
      <c r="C9" s="114"/>
      <c r="D9" s="42">
        <f>SUM(D7:D8)</f>
        <v>869980961</v>
      </c>
      <c r="E9" s="106" t="s">
        <v>64</v>
      </c>
      <c r="F9" s="102"/>
      <c r="G9" s="103"/>
      <c r="H9" s="41">
        <f>SUM(H7:H8)</f>
        <v>690480</v>
      </c>
      <c r="I9" s="35"/>
      <c r="J9" s="36"/>
      <c r="K9" s="35"/>
      <c r="L9" s="35"/>
    </row>
    <row r="10" spans="1:12" ht="24" customHeight="1" x14ac:dyDescent="0.3">
      <c r="A10" s="109" t="s">
        <v>63</v>
      </c>
      <c r="B10" s="110"/>
      <c r="C10" s="40" t="s">
        <v>47</v>
      </c>
      <c r="D10" s="39">
        <v>1897966014</v>
      </c>
      <c r="E10" s="124" t="s">
        <v>49</v>
      </c>
      <c r="F10" s="125"/>
      <c r="G10" s="128" t="s">
        <v>62</v>
      </c>
      <c r="H10" s="122">
        <f>D6-H9</f>
        <v>2791436819</v>
      </c>
      <c r="I10" s="35"/>
      <c r="J10" s="36"/>
      <c r="K10" s="35"/>
      <c r="L10" s="35"/>
    </row>
    <row r="11" spans="1:12" ht="24" customHeight="1" thickBot="1" x14ac:dyDescent="0.35">
      <c r="A11" s="111" t="s">
        <v>61</v>
      </c>
      <c r="B11" s="112"/>
      <c r="C11" s="38" t="s">
        <v>60</v>
      </c>
      <c r="D11" s="37">
        <v>24180324</v>
      </c>
      <c r="E11" s="126"/>
      <c r="F11" s="127"/>
      <c r="G11" s="129"/>
      <c r="H11" s="123"/>
      <c r="I11" s="35"/>
      <c r="J11" s="36"/>
      <c r="K11" s="35"/>
      <c r="L11" s="35"/>
    </row>
    <row r="12" spans="1:12" ht="56.25" customHeight="1" x14ac:dyDescent="0.3">
      <c r="A12" s="34"/>
      <c r="B12" s="34"/>
      <c r="C12" s="34"/>
      <c r="D12" s="34"/>
      <c r="E12" s="34"/>
      <c r="F12" s="34"/>
      <c r="G12" s="34"/>
      <c r="H12" s="34"/>
    </row>
    <row r="13" spans="1:12" ht="16.5" x14ac:dyDescent="0.3">
      <c r="A13" s="34"/>
      <c r="B13" s="34"/>
      <c r="C13" s="34"/>
      <c r="D13" s="34"/>
      <c r="E13" s="34"/>
      <c r="F13" s="34"/>
      <c r="G13" s="34"/>
      <c r="H13" s="34"/>
    </row>
  </sheetData>
  <mergeCells count="22">
    <mergeCell ref="H10:H11"/>
    <mergeCell ref="E10:F11"/>
    <mergeCell ref="G10:G11"/>
    <mergeCell ref="E7:E8"/>
    <mergeCell ref="F7:F8"/>
    <mergeCell ref="G7:G8"/>
    <mergeCell ref="H7:H8"/>
    <mergeCell ref="E9:G9"/>
    <mergeCell ref="A10:B10"/>
    <mergeCell ref="A11:B11"/>
    <mergeCell ref="A6:C6"/>
    <mergeCell ref="A9:C9"/>
    <mergeCell ref="A7:A8"/>
    <mergeCell ref="B7:B8"/>
    <mergeCell ref="E6:G6"/>
    <mergeCell ref="A1:H1"/>
    <mergeCell ref="A3:D3"/>
    <mergeCell ref="E3:H3"/>
    <mergeCell ref="A4:C4"/>
    <mergeCell ref="D4:D5"/>
    <mergeCell ref="E4:G4"/>
    <mergeCell ref="H4:H5"/>
  </mergeCells>
  <phoneticPr fontId="1" type="noConversion"/>
  <printOptions horizontalCentered="1"/>
  <pageMargins left="0.59055118110236227" right="0.59055118110236227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★2024년 결산 총괄표</vt:lpstr>
      <vt:lpstr>후원금결산서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대한성공회사회선교국</dc:creator>
  <cp:lastModifiedBy>대한성공회사회선교국</cp:lastModifiedBy>
  <cp:lastPrinted>2026-02-05T01:44:02Z</cp:lastPrinted>
  <dcterms:created xsi:type="dcterms:W3CDTF">2024-12-02T04:56:38Z</dcterms:created>
  <dcterms:modified xsi:type="dcterms:W3CDTF">2026-02-20T08:11:36Z</dcterms:modified>
</cp:coreProperties>
</file>