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개인\2025복지재단\2025_복지법인이사회\25-05차 정기이사회\법인안건\"/>
    </mc:Choice>
  </mc:AlternateContent>
  <xr:revisionPtr revIDLastSave="0" documentId="13_ncr:1_{A008CFDB-8418-4D5F-B3B1-AFCC032D2F6C}" xr6:coauthVersionLast="36" xr6:coauthVersionMax="36" xr10:uidLastSave="{00000000-0000-0000-0000-000000000000}"/>
  <bookViews>
    <workbookView xWindow="0" yWindow="0" windowWidth="21960" windowHeight="10770" tabRatio="601" activeTab="1" xr2:uid="{35770EB2-BD38-4A88-8DDB-A525CFF62A2D}"/>
  </bookViews>
  <sheets>
    <sheet name="★2025년 추경 총괄표" sheetId="6" r:id="rId1"/>
    <sheet name="2025년 1차 세입세출내역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6" l="1"/>
  <c r="K29" i="6"/>
  <c r="K13" i="6" l="1"/>
  <c r="K20" i="6" s="1"/>
  <c r="K19" i="6"/>
  <c r="G5" i="7" l="1"/>
  <c r="G6" i="7"/>
  <c r="G7" i="7"/>
  <c r="G8" i="7"/>
  <c r="G9" i="7"/>
  <c r="G10" i="7"/>
  <c r="G11" i="7"/>
  <c r="G12" i="7"/>
  <c r="L25" i="6" l="1"/>
  <c r="L19" i="6"/>
  <c r="L13" i="6"/>
  <c r="L20" i="6" s="1"/>
  <c r="E15" i="6"/>
  <c r="E12" i="6"/>
  <c r="E9" i="6"/>
  <c r="K25" i="6"/>
  <c r="D15" i="6"/>
  <c r="D12" i="6"/>
  <c r="D9" i="6"/>
  <c r="D16" i="6" l="1"/>
  <c r="E16" i="6"/>
  <c r="F4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20" i="7"/>
  <c r="G40" i="7" l="1"/>
  <c r="G4" i="7"/>
  <c r="F13" i="7"/>
  <c r="G13" i="7" l="1"/>
  <c r="N8" i="6" l="1"/>
  <c r="N11" i="6"/>
  <c r="N12" i="6"/>
  <c r="N13" i="6"/>
  <c r="N14" i="6"/>
  <c r="N15" i="6"/>
  <c r="N17" i="6"/>
  <c r="N19" i="6"/>
  <c r="N20" i="6"/>
  <c r="N21" i="6"/>
  <c r="N22" i="6"/>
  <c r="N23" i="6"/>
  <c r="N24" i="6"/>
  <c r="N25" i="6"/>
  <c r="N26" i="6"/>
  <c r="N27" i="6"/>
  <c r="N28" i="6"/>
  <c r="N29" i="6"/>
  <c r="N7" i="6"/>
  <c r="G8" i="6"/>
  <c r="G9" i="6"/>
  <c r="G10" i="6"/>
  <c r="G11" i="6"/>
  <c r="G12" i="6"/>
  <c r="G13" i="6"/>
  <c r="G14" i="6"/>
  <c r="G15" i="6"/>
  <c r="G16" i="6"/>
  <c r="G7" i="6"/>
  <c r="E13" i="7" l="1"/>
  <c r="E40" i="7" l="1"/>
  <c r="M28" i="6"/>
  <c r="M27" i="6"/>
  <c r="M26" i="6"/>
  <c r="M24" i="6"/>
  <c r="M23" i="6"/>
  <c r="M22" i="6"/>
  <c r="M21" i="6"/>
  <c r="M18" i="6"/>
  <c r="M17" i="6"/>
  <c r="M16" i="6"/>
  <c r="M15" i="6"/>
  <c r="F14" i="6"/>
  <c r="M14" i="6"/>
  <c r="F13" i="6"/>
  <c r="M12" i="6"/>
  <c r="F11" i="6"/>
  <c r="M11" i="6"/>
  <c r="F10" i="6"/>
  <c r="F12" i="6" s="1"/>
  <c r="M9" i="6"/>
  <c r="M8" i="6"/>
  <c r="F8" i="6"/>
  <c r="M7" i="6"/>
  <c r="F7" i="6"/>
  <c r="F9" i="6" l="1"/>
  <c r="M19" i="6"/>
  <c r="M25" i="6"/>
  <c r="F15" i="6"/>
  <c r="M13" i="6"/>
  <c r="F16" i="6" l="1"/>
  <c r="M20" i="6"/>
  <c r="M29" i="6"/>
</calcChain>
</file>

<file path=xl/sharedStrings.xml><?xml version="1.0" encoding="utf-8"?>
<sst xmlns="http://schemas.openxmlformats.org/spreadsheetml/2006/main" count="187" uniqueCount="93">
  <si>
    <t>세입</t>
  </si>
  <si>
    <t>세출</t>
  </si>
  <si>
    <t>관</t>
  </si>
  <si>
    <t>항</t>
  </si>
  <si>
    <t>목</t>
    <phoneticPr fontId="1" type="noConversion"/>
  </si>
  <si>
    <t>증감(B)-(A)</t>
    <phoneticPr fontId="1" type="noConversion"/>
  </si>
  <si>
    <t>증감액</t>
  </si>
  <si>
    <t>비율(%)</t>
    <phoneticPr fontId="1" type="noConversion"/>
  </si>
  <si>
    <t>후원금수입</t>
  </si>
  <si>
    <t>지정후원금</t>
    <phoneticPr fontId="1" type="noConversion"/>
  </si>
  <si>
    <t>희망학교
지정후원금</t>
    <phoneticPr fontId="1" type="noConversion"/>
  </si>
  <si>
    <t>후원금 수입 계</t>
    <phoneticPr fontId="1" type="noConversion"/>
  </si>
  <si>
    <t>이월금</t>
  </si>
  <si>
    <t>전년도이월금</t>
    <phoneticPr fontId="1" type="noConversion"/>
  </si>
  <si>
    <t>전년도이월금
(후원금)</t>
    <phoneticPr fontId="1" type="noConversion"/>
  </si>
  <si>
    <t>잡수입</t>
  </si>
  <si>
    <t>기타예금이자</t>
    <phoneticPr fontId="1" type="noConversion"/>
  </si>
  <si>
    <t>기타잡수입</t>
    <phoneticPr fontId="1" type="noConversion"/>
  </si>
  <si>
    <t>총계</t>
    <phoneticPr fontId="1" type="noConversion"/>
  </si>
  <si>
    <t>인건비</t>
  </si>
  <si>
    <t>급여</t>
    <phoneticPr fontId="1" type="noConversion"/>
  </si>
  <si>
    <t>제수당</t>
    <phoneticPr fontId="1" type="noConversion"/>
  </si>
  <si>
    <t>상여금</t>
    <phoneticPr fontId="1" type="noConversion"/>
  </si>
  <si>
    <t>퇴직적립금</t>
    <phoneticPr fontId="1" type="noConversion"/>
  </si>
  <si>
    <t>사회보험부담금</t>
    <phoneticPr fontId="1" type="noConversion"/>
  </si>
  <si>
    <t>기타후생비</t>
    <phoneticPr fontId="1" type="noConversion"/>
  </si>
  <si>
    <t>인건비 소계</t>
    <phoneticPr fontId="1" type="noConversion"/>
  </si>
  <si>
    <t>업무추진비</t>
    <phoneticPr fontId="1" type="noConversion"/>
  </si>
  <si>
    <t>회의비</t>
    <phoneticPr fontId="1" type="noConversion"/>
  </si>
  <si>
    <t>운영비</t>
    <phoneticPr fontId="1" type="noConversion"/>
  </si>
  <si>
    <t>수용비및수수료</t>
    <phoneticPr fontId="1" type="noConversion"/>
  </si>
  <si>
    <t>공공요금</t>
    <phoneticPr fontId="1" type="noConversion"/>
  </si>
  <si>
    <t>제세공과금</t>
    <phoneticPr fontId="1" type="noConversion"/>
  </si>
  <si>
    <t>기타운영비</t>
    <phoneticPr fontId="1" type="noConversion"/>
  </si>
  <si>
    <t>운영비 소계</t>
    <phoneticPr fontId="1" type="noConversion"/>
  </si>
  <si>
    <t>사무비 소계</t>
    <phoneticPr fontId="1" type="noConversion"/>
  </si>
  <si>
    <t>재산조성비</t>
    <phoneticPr fontId="1" type="noConversion"/>
  </si>
  <si>
    <t>시설비</t>
    <phoneticPr fontId="1" type="noConversion"/>
  </si>
  <si>
    <t>자산취득비</t>
    <phoneticPr fontId="1" type="noConversion"/>
  </si>
  <si>
    <t>사업비</t>
    <phoneticPr fontId="1" type="noConversion"/>
  </si>
  <si>
    <t>일반사업비</t>
    <phoneticPr fontId="1" type="noConversion"/>
  </si>
  <si>
    <t>희망학교부지매입</t>
    <phoneticPr fontId="1" type="noConversion"/>
  </si>
  <si>
    <t>사업비 소계</t>
    <phoneticPr fontId="1" type="noConversion"/>
  </si>
  <si>
    <t>전출금</t>
    <phoneticPr fontId="1" type="noConversion"/>
  </si>
  <si>
    <t>시설전출금</t>
    <phoneticPr fontId="1" type="noConversion"/>
  </si>
  <si>
    <t>잡지출</t>
    <phoneticPr fontId="1" type="noConversion"/>
  </si>
  <si>
    <t>예비비 및 기타</t>
    <phoneticPr fontId="1" type="noConversion"/>
  </si>
  <si>
    <t>예비비</t>
    <phoneticPr fontId="1" type="noConversion"/>
  </si>
  <si>
    <t>(단위 : 원 )</t>
    <phoneticPr fontId="1" type="noConversion"/>
  </si>
  <si>
    <t>세목</t>
    <phoneticPr fontId="1" type="noConversion"/>
  </si>
  <si>
    <t>예수금</t>
    <phoneticPr fontId="1" type="noConversion"/>
  </si>
  <si>
    <t>사무비</t>
    <phoneticPr fontId="1" type="noConversion"/>
  </si>
  <si>
    <t>발달장애인시설
지정후원금</t>
    <phoneticPr fontId="1" type="noConversion"/>
  </si>
  <si>
    <t>계  정  과  목</t>
    <phoneticPr fontId="1" type="noConversion"/>
  </si>
  <si>
    <t>장애인고용장려금</t>
    <phoneticPr fontId="1" type="noConversion"/>
  </si>
  <si>
    <t>세입합계</t>
    <phoneticPr fontId="1" type="noConversion"/>
  </si>
  <si>
    <t>산출근거</t>
    <phoneticPr fontId="1" type="noConversion"/>
  </si>
  <si>
    <t>전년도이월금</t>
    <phoneticPr fontId="1" type="noConversion"/>
  </si>
  <si>
    <t>전년도이월금
(후원금)</t>
    <phoneticPr fontId="1" type="noConversion"/>
  </si>
  <si>
    <t>이월금</t>
    <phoneticPr fontId="1" type="noConversion"/>
  </si>
  <si>
    <t>기타예금이자</t>
    <phoneticPr fontId="1" type="noConversion"/>
  </si>
  <si>
    <t>기타잡수입</t>
    <phoneticPr fontId="1" type="noConversion"/>
  </si>
  <si>
    <t>이월금 수입계</t>
    <phoneticPr fontId="1" type="noConversion"/>
  </si>
  <si>
    <t>잡수입</t>
    <phoneticPr fontId="1" type="noConversion"/>
  </si>
  <si>
    <t>잡수입 계</t>
    <phoneticPr fontId="1" type="noConversion"/>
  </si>
  <si>
    <t>총 계</t>
    <phoneticPr fontId="1" type="noConversion"/>
  </si>
  <si>
    <r>
      <t xml:space="preserve">■ 세입내역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맑은 고딕"/>
        <family val="3"/>
        <charset val="129"/>
        <scheme val="minor"/>
      </rPr>
      <t xml:space="preserve"> (단위 : 원)</t>
    </r>
    <phoneticPr fontId="1" type="noConversion"/>
  </si>
  <si>
    <r>
      <t xml:space="preserve">■ 세출내역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맑은 고딕"/>
        <family val="3"/>
        <charset val="129"/>
        <scheme val="minor"/>
      </rPr>
      <t xml:space="preserve"> (단위 : 원)</t>
    </r>
    <phoneticPr fontId="1" type="noConversion"/>
  </si>
  <si>
    <t>상여금</t>
    <phoneticPr fontId="1" type="noConversion"/>
  </si>
  <si>
    <t>간사 명절수당=400,000원 
간사 하계휴가수당=200,000원</t>
    <phoneticPr fontId="1" type="noConversion"/>
  </si>
  <si>
    <t>국민연금 125,500원*12개월=1,506,000원
건강보험 98,700원*12개월=1,184,400원
장기요양보험 12,800원*12개월=153,600원
고용, 산재 660000원</t>
    <phoneticPr fontId="1" type="noConversion"/>
  </si>
  <si>
    <t>월급여 2,733,300원 일때 2024년 4대보험
국민연금 12,2999/122,999
건강보험 96,896/96,896
장기요양 12,548/12,548
고용보험 24,600/36,900</t>
    <phoneticPr fontId="1" type="noConversion"/>
  </si>
  <si>
    <t>2025년
예산(A)</t>
    <phoneticPr fontId="1" type="noConversion"/>
  </si>
  <si>
    <t>2025년
1차 추경(B)</t>
    <phoneticPr fontId="1" type="noConversion"/>
  </si>
  <si>
    <t>대한성공회서울교구사회복지재단 2025년 1차 추경 예산 총괄표</t>
    <phoneticPr fontId="1" type="noConversion"/>
  </si>
  <si>
    <t>국세환급금 / 지방세환급금 / 지료청구금액
폐지기관(도란도란, 강화청소년지역아동센터)통장 해지
(우리마을)사회복지시설협위회 연합연수</t>
    <phoneticPr fontId="1" type="noConversion"/>
  </si>
  <si>
    <t xml:space="preserve">운영비 / 기본재산 / 특별사업 / 예수금 / 퇴직적립금 
발달장애노인 그룹홈(자부담_농협) </t>
    <phoneticPr fontId="1" type="noConversion"/>
  </si>
  <si>
    <t>발달장애노인 그룹홈(정기예금) / 발달장애노인 그룹홈(보통예금)
희망학교 부지매입</t>
    <phoneticPr fontId="1" type="noConversion"/>
  </si>
  <si>
    <t>(기본급2,299,900*12개월=27,598,800원)</t>
    <phoneticPr fontId="1" type="noConversion"/>
  </si>
  <si>
    <t>식비 200,000원*12개월=2,400,000원</t>
    <phoneticPr fontId="1" type="noConversion"/>
  </si>
  <si>
    <t>(기본급2,299,900*2=4,599,800원)</t>
    <phoneticPr fontId="1" type="noConversion"/>
  </si>
  <si>
    <t>35,198,418*8.33%=2,932,043원</t>
    <phoneticPr fontId="1" type="noConversion"/>
  </si>
  <si>
    <t>재산세(건축물분) / 재산세(토지분) 
주민세(사업소분)</t>
    <phoneticPr fontId="1" type="noConversion"/>
  </si>
  <si>
    <t>발달장애노인그룹홈
건립사업(자부담)</t>
    <phoneticPr fontId="1" type="noConversion"/>
  </si>
  <si>
    <t>발달장애노인그룹홈
건립사업(후원)</t>
    <phoneticPr fontId="1" type="noConversion"/>
  </si>
  <si>
    <t>퇴직적립금</t>
    <phoneticPr fontId="1" type="noConversion"/>
  </si>
  <si>
    <t xml:space="preserve"> </t>
    <phoneticPr fontId="1" type="noConversion"/>
  </si>
  <si>
    <t xml:space="preserve">후원금 20만불 </t>
    <phoneticPr fontId="1" type="noConversion"/>
  </si>
  <si>
    <t>희망학교 학교부지매입 준비금</t>
    <phoneticPr fontId="1" type="noConversion"/>
  </si>
  <si>
    <t>운영비 / 기본재산 / 특별사업 / 예수금 / 퇴직적립금 
발달장애노인 그룹홈(자부담_농협) / 발달장애노인 그룹홈(후원금_보통예금)
희망학교 부지매입(후원금)
발달장애노인 그룹홈(후원금_정기예금) 이자 2%로 계상 18,000,000원 반영</t>
    <phoneticPr fontId="1" type="noConversion"/>
  </si>
  <si>
    <t>법인산하시설 전출금</t>
    <phoneticPr fontId="1" type="noConversion"/>
  </si>
  <si>
    <t>2024년 귀속 원천징수(법인세 / 지방소득세)환급
연말정산소득세환급 
기타 잡수입</t>
    <phoneticPr fontId="1" type="noConversion"/>
  </si>
  <si>
    <t xml:space="preserve">외부회계감사비용, 각종 인허가 수수료, 우편료 세무기장 수수료 등
후원금 cms수수료등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</si>
</sst>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2" borderId="6" xfId="0" applyFont="1" applyFill="1" applyBorder="1" applyAlignment="1">
      <alignment horizontal="center" vertical="center" wrapText="1"/>
    </xf>
    <xf numFmtId="41" fontId="3" fillId="2" borderId="6" xfId="0" applyNumberFormat="1" applyFont="1" applyFill="1" applyBorder="1" applyAlignment="1">
      <alignment horizontal="right" vertical="center"/>
    </xf>
    <xf numFmtId="41" fontId="2" fillId="2" borderId="6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NumberFormat="1" applyAlignment="1">
      <alignment vertical="center"/>
    </xf>
    <xf numFmtId="0" fontId="3" fillId="2" borderId="6" xfId="0" applyNumberFormat="1" applyFont="1" applyFill="1" applyBorder="1" applyAlignment="1">
      <alignment horizontal="left" vertical="center" wrapText="1"/>
    </xf>
    <xf numFmtId="0" fontId="3" fillId="2" borderId="6" xfId="0" applyNumberFormat="1" applyFont="1" applyFill="1" applyBorder="1" applyAlignment="1">
      <alignment horizontal="left" vertical="center"/>
    </xf>
    <xf numFmtId="0" fontId="0" fillId="0" borderId="6" xfId="0" applyNumberFormat="1" applyBorder="1" applyAlignment="1">
      <alignment vertical="center"/>
    </xf>
    <xf numFmtId="41" fontId="6" fillId="0" borderId="6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0" fillId="0" borderId="0" xfId="0" applyNumberForma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41" fontId="8" fillId="0" borderId="0" xfId="0" applyNumberFormat="1" applyFont="1" applyFill="1" applyBorder="1" applyAlignment="1">
      <alignment vertical="top"/>
    </xf>
    <xf numFmtId="41" fontId="3" fillId="0" borderId="0" xfId="0" applyNumberFormat="1" applyFont="1" applyFill="1" applyBorder="1" applyAlignment="1">
      <alignment vertical="top"/>
    </xf>
    <xf numFmtId="41" fontId="8" fillId="0" borderId="0" xfId="0" applyNumberFormat="1" applyFont="1" applyFill="1" applyBorder="1" applyAlignment="1">
      <alignment vertical="top" wrapText="1"/>
    </xf>
    <xf numFmtId="0" fontId="7" fillId="2" borderId="6" xfId="0" applyNumberFormat="1" applyFont="1" applyFill="1" applyBorder="1" applyAlignment="1">
      <alignment horizontal="left" vertical="center" wrapText="1"/>
    </xf>
    <xf numFmtId="41" fontId="9" fillId="2" borderId="12" xfId="0" applyNumberFormat="1" applyFont="1" applyFill="1" applyBorder="1" applyAlignment="1">
      <alignment horizontal="right" vertical="center"/>
    </xf>
    <xf numFmtId="41" fontId="9" fillId="2" borderId="12" xfId="0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/>
    </xf>
    <xf numFmtId="41" fontId="2" fillId="3" borderId="6" xfId="0" applyNumberFormat="1" applyFont="1" applyFill="1" applyBorder="1" applyAlignment="1">
      <alignment horizontal="center" vertical="center"/>
    </xf>
    <xf numFmtId="41" fontId="2" fillId="3" borderId="9" xfId="0" applyNumberFormat="1" applyFont="1" applyFill="1" applyBorder="1" applyAlignment="1">
      <alignment horizontal="center" vertical="center"/>
    </xf>
    <xf numFmtId="9" fontId="3" fillId="2" borderId="7" xfId="1" applyFont="1" applyFill="1" applyBorder="1" applyAlignment="1">
      <alignment horizontal="right" vertical="center"/>
    </xf>
    <xf numFmtId="9" fontId="3" fillId="2" borderId="9" xfId="1" applyFont="1" applyFill="1" applyBorder="1" applyAlignment="1">
      <alignment horizontal="right" vertical="center"/>
    </xf>
    <xf numFmtId="9" fontId="3" fillId="2" borderId="23" xfId="1" applyFont="1" applyFill="1" applyBorder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9" fillId="2" borderId="6" xfId="0" applyNumberFormat="1" applyFont="1" applyFill="1" applyBorder="1" applyAlignment="1">
      <alignment horizontal="right" vertical="center"/>
    </xf>
    <xf numFmtId="0" fontId="9" fillId="2" borderId="6" xfId="0" applyNumberFormat="1" applyFont="1" applyFill="1" applyBorder="1" applyAlignment="1">
      <alignment horizontal="left" vertical="center"/>
    </xf>
    <xf numFmtId="41" fontId="2" fillId="3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41" fontId="12" fillId="2" borderId="6" xfId="0" applyNumberFormat="1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41" fontId="9" fillId="3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12" fillId="0" borderId="6" xfId="0" applyNumberFormat="1" applyFont="1" applyFill="1" applyBorder="1" applyAlignment="1">
      <alignment horizontal="right" vertical="center"/>
    </xf>
    <xf numFmtId="41" fontId="9" fillId="0" borderId="6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14" fillId="2" borderId="6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41" fontId="2" fillId="3" borderId="2" xfId="0" applyNumberFormat="1" applyFont="1" applyFill="1" applyBorder="1" applyAlignment="1">
      <alignment horizontal="center" vertical="center"/>
    </xf>
    <xf numFmtId="41" fontId="2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1" fontId="2" fillId="3" borderId="2" xfId="0" applyNumberFormat="1" applyFont="1" applyFill="1" applyBorder="1" applyAlignment="1">
      <alignment horizontal="center" vertical="center" wrapText="1"/>
    </xf>
    <xf numFmtId="41" fontId="2" fillId="3" borderId="6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41" fontId="9" fillId="3" borderId="6" xfId="0" applyNumberFormat="1" applyFont="1" applyFill="1" applyBorder="1" applyAlignment="1">
      <alignment horizontal="center" vertical="center" wrapText="1"/>
    </xf>
    <xf numFmtId="41" fontId="9" fillId="3" borderId="6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1" fontId="8" fillId="0" borderId="25" xfId="0" applyNumberFormat="1" applyFont="1" applyFill="1" applyBorder="1" applyAlignment="1">
      <alignment horizontal="left" vertical="top" wrapText="1"/>
    </xf>
    <xf numFmtId="41" fontId="8" fillId="0" borderId="25" xfId="0" applyNumberFormat="1" applyFont="1" applyFill="1" applyBorder="1" applyAlignment="1">
      <alignment horizontal="left" vertical="top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92EE-EDC6-4D25-AB85-D62CDB232297}">
  <sheetPr>
    <pageSetUpPr fitToPage="1"/>
  </sheetPr>
  <dimension ref="A1:N29"/>
  <sheetViews>
    <sheetView workbookViewId="0">
      <selection activeCell="N29" sqref="A1:N29"/>
    </sheetView>
  </sheetViews>
  <sheetFormatPr defaultColWidth="9" defaultRowHeight="16.5"/>
  <cols>
    <col min="1" max="2" width="9.625" style="4" bestFit="1" customWidth="1"/>
    <col min="3" max="3" width="13.5" style="4" bestFit="1" customWidth="1"/>
    <col min="4" max="6" width="16.625" style="5" bestFit="1" customWidth="1"/>
    <col min="7" max="7" width="8.625" style="5" bestFit="1" customWidth="1"/>
    <col min="8" max="9" width="12.75" style="4" bestFit="1" customWidth="1"/>
    <col min="10" max="10" width="17.25" style="4" bestFit="1" customWidth="1"/>
    <col min="11" max="13" width="16.625" style="5" bestFit="1" customWidth="1"/>
    <col min="14" max="14" width="9" style="5"/>
    <col min="15" max="16384" width="9" style="4"/>
  </cols>
  <sheetData>
    <row r="1" spans="1:14" ht="31.5">
      <c r="A1" s="90" t="s">
        <v>74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3" spans="1:14" ht="17.25" thickBot="1">
      <c r="A3" s="92" t="s">
        <v>48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17.25" thickBot="1">
      <c r="A4" s="93" t="s">
        <v>0</v>
      </c>
      <c r="B4" s="94"/>
      <c r="C4" s="94"/>
      <c r="D4" s="94"/>
      <c r="E4" s="94"/>
      <c r="F4" s="94"/>
      <c r="G4" s="95"/>
      <c r="H4" s="96" t="s">
        <v>1</v>
      </c>
      <c r="I4" s="97"/>
      <c r="J4" s="97"/>
      <c r="K4" s="97"/>
      <c r="L4" s="97"/>
      <c r="M4" s="97"/>
      <c r="N4" s="98"/>
    </row>
    <row r="5" spans="1:14" ht="27" customHeight="1">
      <c r="A5" s="99" t="s">
        <v>2</v>
      </c>
      <c r="B5" s="100" t="s">
        <v>3</v>
      </c>
      <c r="C5" s="100" t="s">
        <v>4</v>
      </c>
      <c r="D5" s="101" t="s">
        <v>72</v>
      </c>
      <c r="E5" s="101" t="s">
        <v>73</v>
      </c>
      <c r="F5" s="88" t="s">
        <v>5</v>
      </c>
      <c r="G5" s="89"/>
      <c r="H5" s="93" t="s">
        <v>2</v>
      </c>
      <c r="I5" s="94" t="s">
        <v>3</v>
      </c>
      <c r="J5" s="97" t="s">
        <v>4</v>
      </c>
      <c r="K5" s="101" t="s">
        <v>72</v>
      </c>
      <c r="L5" s="101" t="s">
        <v>73</v>
      </c>
      <c r="M5" s="88" t="s">
        <v>5</v>
      </c>
      <c r="N5" s="89"/>
    </row>
    <row r="6" spans="1:14">
      <c r="A6" s="99"/>
      <c r="B6" s="100"/>
      <c r="C6" s="100"/>
      <c r="D6" s="102"/>
      <c r="E6" s="102"/>
      <c r="F6" s="43" t="s">
        <v>6</v>
      </c>
      <c r="G6" s="36" t="s">
        <v>7</v>
      </c>
      <c r="H6" s="99"/>
      <c r="I6" s="100"/>
      <c r="J6" s="103"/>
      <c r="K6" s="102"/>
      <c r="L6" s="102"/>
      <c r="M6" s="35" t="s">
        <v>6</v>
      </c>
      <c r="N6" s="36" t="s">
        <v>7</v>
      </c>
    </row>
    <row r="7" spans="1:14">
      <c r="A7" s="60" t="s">
        <v>8</v>
      </c>
      <c r="B7" s="61" t="s">
        <v>8</v>
      </c>
      <c r="C7" s="23" t="s">
        <v>9</v>
      </c>
      <c r="D7" s="2">
        <v>60000000</v>
      </c>
      <c r="E7" s="2">
        <v>370000000</v>
      </c>
      <c r="F7" s="2">
        <f>E7-D7</f>
        <v>310000000</v>
      </c>
      <c r="G7" s="37">
        <f>(E7/D7)-1</f>
        <v>5.166666666666667</v>
      </c>
      <c r="H7" s="80" t="s">
        <v>51</v>
      </c>
      <c r="I7" s="70" t="s">
        <v>19</v>
      </c>
      <c r="J7" s="34" t="s">
        <v>20</v>
      </c>
      <c r="K7" s="2">
        <v>27700000</v>
      </c>
      <c r="L7" s="2">
        <v>27700000</v>
      </c>
      <c r="M7" s="2">
        <f>L7-K7</f>
        <v>0</v>
      </c>
      <c r="N7" s="38">
        <f>(L7/K7)-1</f>
        <v>0</v>
      </c>
    </row>
    <row r="8" spans="1:14" ht="27">
      <c r="A8" s="60"/>
      <c r="B8" s="61"/>
      <c r="C8" s="1" t="s">
        <v>10</v>
      </c>
      <c r="D8" s="2">
        <v>120000000</v>
      </c>
      <c r="E8" s="2">
        <v>100000000</v>
      </c>
      <c r="F8" s="2">
        <f t="shared" ref="F8:F15" si="0">E8-D8</f>
        <v>-20000000</v>
      </c>
      <c r="G8" s="37">
        <f t="shared" ref="G8:G16" si="1">(E8/D8)-1</f>
        <v>-0.16666666666666663</v>
      </c>
      <c r="H8" s="81"/>
      <c r="I8" s="71"/>
      <c r="J8" s="34" t="s">
        <v>21</v>
      </c>
      <c r="K8" s="2">
        <v>2400000</v>
      </c>
      <c r="L8" s="2">
        <v>2400000</v>
      </c>
      <c r="M8" s="2">
        <f t="shared" ref="M8:M12" si="2">L8-K8</f>
        <v>0</v>
      </c>
      <c r="N8" s="38">
        <f t="shared" ref="N8:N29" si="3">(L8/K8)-1</f>
        <v>0</v>
      </c>
    </row>
    <row r="9" spans="1:14">
      <c r="A9" s="83" t="s">
        <v>11</v>
      </c>
      <c r="B9" s="84"/>
      <c r="C9" s="84"/>
      <c r="D9" s="3">
        <f>D7+D8</f>
        <v>180000000</v>
      </c>
      <c r="E9" s="3">
        <f>E7+E8</f>
        <v>470000000</v>
      </c>
      <c r="F9" s="3">
        <f t="shared" si="0"/>
        <v>290000000</v>
      </c>
      <c r="G9" s="37">
        <f t="shared" si="1"/>
        <v>1.6111111111111112</v>
      </c>
      <c r="H9" s="81"/>
      <c r="I9" s="71"/>
      <c r="J9" s="34" t="s">
        <v>22</v>
      </c>
      <c r="K9" s="2">
        <v>4600000</v>
      </c>
      <c r="L9" s="2">
        <v>4600000</v>
      </c>
      <c r="M9" s="2">
        <f t="shared" si="2"/>
        <v>0</v>
      </c>
      <c r="N9" s="38"/>
    </row>
    <row r="10" spans="1:14">
      <c r="A10" s="85" t="s">
        <v>59</v>
      </c>
      <c r="B10" s="68" t="s">
        <v>59</v>
      </c>
      <c r="C10" s="1" t="s">
        <v>57</v>
      </c>
      <c r="D10" s="2">
        <v>923500000</v>
      </c>
      <c r="E10" s="2">
        <v>924125684</v>
      </c>
      <c r="F10" s="2">
        <f t="shared" si="0"/>
        <v>625684</v>
      </c>
      <c r="G10" s="37">
        <f t="shared" si="1"/>
        <v>6.77513806172092E-4</v>
      </c>
      <c r="H10" s="81"/>
      <c r="I10" s="71"/>
      <c r="J10" s="50" t="s">
        <v>85</v>
      </c>
      <c r="K10" s="2">
        <v>3000000</v>
      </c>
      <c r="L10" s="2">
        <v>3000000</v>
      </c>
      <c r="M10" s="2"/>
      <c r="N10" s="38"/>
    </row>
    <row r="11" spans="1:14" ht="27">
      <c r="A11" s="86"/>
      <c r="B11" s="69"/>
      <c r="C11" s="1" t="s">
        <v>58</v>
      </c>
      <c r="D11" s="2">
        <v>1660000000</v>
      </c>
      <c r="E11" s="2">
        <v>1897966014</v>
      </c>
      <c r="F11" s="2">
        <f t="shared" si="0"/>
        <v>237966014</v>
      </c>
      <c r="G11" s="37">
        <f t="shared" si="1"/>
        <v>0.14335302048192777</v>
      </c>
      <c r="H11" s="81"/>
      <c r="I11" s="71"/>
      <c r="J11" s="34" t="s">
        <v>24</v>
      </c>
      <c r="K11" s="2">
        <v>3550000</v>
      </c>
      <c r="L11" s="2">
        <v>3550000</v>
      </c>
      <c r="M11" s="2">
        <f t="shared" si="2"/>
        <v>0</v>
      </c>
      <c r="N11" s="38">
        <f t="shared" si="3"/>
        <v>0</v>
      </c>
    </row>
    <row r="12" spans="1:14">
      <c r="A12" s="72" t="s">
        <v>62</v>
      </c>
      <c r="B12" s="73"/>
      <c r="C12" s="74"/>
      <c r="D12" s="3">
        <f t="shared" ref="D12:E12" si="4">D10+D11</f>
        <v>2583500000</v>
      </c>
      <c r="E12" s="3">
        <f t="shared" si="4"/>
        <v>2822091698</v>
      </c>
      <c r="F12" s="3">
        <f>F10+F11</f>
        <v>238591698</v>
      </c>
      <c r="G12" s="37">
        <f t="shared" si="1"/>
        <v>9.2352118443971287E-2</v>
      </c>
      <c r="H12" s="81"/>
      <c r="I12" s="71"/>
      <c r="J12" s="34" t="s">
        <v>25</v>
      </c>
      <c r="K12" s="2">
        <v>600000</v>
      </c>
      <c r="L12" s="2">
        <v>600000</v>
      </c>
      <c r="M12" s="2">
        <f t="shared" si="2"/>
        <v>0</v>
      </c>
      <c r="N12" s="38">
        <f t="shared" si="3"/>
        <v>0</v>
      </c>
    </row>
    <row r="13" spans="1:14">
      <c r="A13" s="85" t="s">
        <v>63</v>
      </c>
      <c r="B13" s="68" t="s">
        <v>63</v>
      </c>
      <c r="C13" s="23" t="s">
        <v>60</v>
      </c>
      <c r="D13" s="2">
        <v>2000000</v>
      </c>
      <c r="E13" s="2">
        <v>22000000</v>
      </c>
      <c r="F13" s="2">
        <f t="shared" si="0"/>
        <v>20000000</v>
      </c>
      <c r="G13" s="37">
        <f t="shared" si="1"/>
        <v>10</v>
      </c>
      <c r="H13" s="81"/>
      <c r="I13" s="87" t="s">
        <v>26</v>
      </c>
      <c r="J13" s="78"/>
      <c r="K13" s="56">
        <f>SUM(K7:K12)</f>
        <v>41850000</v>
      </c>
      <c r="L13" s="56">
        <f>SUM(L7:L12)</f>
        <v>41850000</v>
      </c>
      <c r="M13" s="3">
        <f>L13-K13</f>
        <v>0</v>
      </c>
      <c r="N13" s="38">
        <f t="shared" si="3"/>
        <v>0</v>
      </c>
    </row>
    <row r="14" spans="1:14">
      <c r="A14" s="86"/>
      <c r="B14" s="69"/>
      <c r="C14" s="23" t="s">
        <v>61</v>
      </c>
      <c r="D14" s="2">
        <v>275100000</v>
      </c>
      <c r="E14" s="2">
        <v>319015000</v>
      </c>
      <c r="F14" s="2">
        <f t="shared" si="0"/>
        <v>43915000</v>
      </c>
      <c r="G14" s="37">
        <f t="shared" si="1"/>
        <v>0.15963286077789896</v>
      </c>
      <c r="H14" s="81"/>
      <c r="I14" s="58" t="s">
        <v>27</v>
      </c>
      <c r="J14" s="57" t="s">
        <v>28</v>
      </c>
      <c r="K14" s="56">
        <v>13550000</v>
      </c>
      <c r="L14" s="56">
        <v>13550000</v>
      </c>
      <c r="M14" s="3">
        <f t="shared" ref="M14:M28" si="5">L14-K14</f>
        <v>0</v>
      </c>
      <c r="N14" s="38">
        <f t="shared" si="3"/>
        <v>0</v>
      </c>
    </row>
    <row r="15" spans="1:14">
      <c r="A15" s="72" t="s">
        <v>64</v>
      </c>
      <c r="B15" s="73"/>
      <c r="C15" s="74"/>
      <c r="D15" s="3">
        <f>D13+D14</f>
        <v>277100000</v>
      </c>
      <c r="E15" s="3">
        <f>E13+E14</f>
        <v>341015000</v>
      </c>
      <c r="F15" s="2">
        <f t="shared" si="0"/>
        <v>63915000</v>
      </c>
      <c r="G15" s="37">
        <f t="shared" si="1"/>
        <v>0.23065680259833998</v>
      </c>
      <c r="H15" s="81"/>
      <c r="I15" s="70" t="s">
        <v>29</v>
      </c>
      <c r="J15" s="34" t="s">
        <v>30</v>
      </c>
      <c r="K15" s="2">
        <v>25000000</v>
      </c>
      <c r="L15" s="2">
        <v>25000000</v>
      </c>
      <c r="M15" s="2">
        <f t="shared" si="5"/>
        <v>0</v>
      </c>
      <c r="N15" s="38">
        <f t="shared" si="3"/>
        <v>0</v>
      </c>
    </row>
    <row r="16" spans="1:14" ht="17.25" thickBot="1">
      <c r="A16" s="75" t="s">
        <v>65</v>
      </c>
      <c r="B16" s="76"/>
      <c r="C16" s="76"/>
      <c r="D16" s="26">
        <f>D9+D12+D15</f>
        <v>3040600000</v>
      </c>
      <c r="E16" s="26">
        <f>E9+E12+E15</f>
        <v>3633106698</v>
      </c>
      <c r="F16" s="26">
        <f>F9+F12+F15</f>
        <v>592506698</v>
      </c>
      <c r="G16" s="39">
        <f t="shared" si="1"/>
        <v>0.19486505886995986</v>
      </c>
      <c r="H16" s="81"/>
      <c r="I16" s="71"/>
      <c r="J16" s="34" t="s">
        <v>31</v>
      </c>
      <c r="K16" s="2">
        <v>1000000</v>
      </c>
      <c r="L16" s="2">
        <v>1000000</v>
      </c>
      <c r="M16" s="2">
        <f t="shared" si="5"/>
        <v>0</v>
      </c>
      <c r="N16" s="38"/>
    </row>
    <row r="17" spans="1:14">
      <c r="A17" s="24"/>
      <c r="B17" s="24"/>
      <c r="C17" s="24"/>
      <c r="D17" s="25"/>
      <c r="E17" s="25"/>
      <c r="F17" s="25"/>
      <c r="G17" s="25"/>
      <c r="H17" s="81"/>
      <c r="I17" s="71"/>
      <c r="J17" s="34" t="s">
        <v>32</v>
      </c>
      <c r="K17" s="2">
        <v>10000000</v>
      </c>
      <c r="L17" s="2">
        <v>10000000</v>
      </c>
      <c r="M17" s="2">
        <f t="shared" si="5"/>
        <v>0</v>
      </c>
      <c r="N17" s="38">
        <f t="shared" si="3"/>
        <v>0</v>
      </c>
    </row>
    <row r="18" spans="1:14">
      <c r="H18" s="81"/>
      <c r="I18" s="71"/>
      <c r="J18" s="34" t="s">
        <v>33</v>
      </c>
      <c r="K18" s="2">
        <v>1000000</v>
      </c>
      <c r="L18" s="2">
        <v>1000000</v>
      </c>
      <c r="M18" s="2">
        <f t="shared" si="5"/>
        <v>0</v>
      </c>
      <c r="N18" s="38"/>
    </row>
    <row r="19" spans="1:14">
      <c r="H19" s="82"/>
      <c r="I19" s="77" t="s">
        <v>34</v>
      </c>
      <c r="J19" s="78"/>
      <c r="K19" s="56">
        <f>K15+K16+K17+K18</f>
        <v>37000000</v>
      </c>
      <c r="L19" s="56">
        <f>L15+L16+L17+L18</f>
        <v>37000000</v>
      </c>
      <c r="M19" s="3">
        <f t="shared" si="5"/>
        <v>0</v>
      </c>
      <c r="N19" s="38">
        <f t="shared" si="3"/>
        <v>0</v>
      </c>
    </row>
    <row r="20" spans="1:14">
      <c r="H20" s="79" t="s">
        <v>35</v>
      </c>
      <c r="I20" s="63"/>
      <c r="J20" s="64"/>
      <c r="K20" s="41">
        <f>K13+K14+K19</f>
        <v>92400000</v>
      </c>
      <c r="L20" s="41">
        <f>L13+L14+L19</f>
        <v>92400000</v>
      </c>
      <c r="M20" s="3">
        <f t="shared" si="5"/>
        <v>0</v>
      </c>
      <c r="N20" s="38">
        <f t="shared" si="3"/>
        <v>0</v>
      </c>
    </row>
    <row r="21" spans="1:14">
      <c r="H21" s="55" t="s">
        <v>36</v>
      </c>
      <c r="I21" s="53" t="s">
        <v>37</v>
      </c>
      <c r="J21" s="53" t="s">
        <v>38</v>
      </c>
      <c r="K21" s="41">
        <v>7500000</v>
      </c>
      <c r="L21" s="41">
        <v>7500000</v>
      </c>
      <c r="M21" s="2">
        <f t="shared" si="5"/>
        <v>0</v>
      </c>
      <c r="N21" s="38">
        <f t="shared" si="3"/>
        <v>0</v>
      </c>
    </row>
    <row r="22" spans="1:14" ht="27">
      <c r="H22" s="60" t="s">
        <v>39</v>
      </c>
      <c r="I22" s="61" t="s">
        <v>40</v>
      </c>
      <c r="J22" s="1" t="s">
        <v>83</v>
      </c>
      <c r="K22" s="2">
        <v>450000000</v>
      </c>
      <c r="L22" s="2">
        <v>501000000</v>
      </c>
      <c r="M22" s="2">
        <f t="shared" si="5"/>
        <v>51000000</v>
      </c>
      <c r="N22" s="38">
        <f t="shared" si="3"/>
        <v>0.11333333333333329</v>
      </c>
    </row>
    <row r="23" spans="1:14" ht="27">
      <c r="H23" s="60"/>
      <c r="I23" s="61"/>
      <c r="J23" s="1" t="s">
        <v>84</v>
      </c>
      <c r="K23" s="2">
        <v>1998000000</v>
      </c>
      <c r="L23" s="2">
        <v>2510000000</v>
      </c>
      <c r="M23" s="2">
        <f t="shared" si="5"/>
        <v>512000000</v>
      </c>
      <c r="N23" s="38">
        <f t="shared" si="3"/>
        <v>0.25625625625625625</v>
      </c>
    </row>
    <row r="24" spans="1:14">
      <c r="H24" s="60"/>
      <c r="I24" s="61"/>
      <c r="J24" s="34" t="s">
        <v>41</v>
      </c>
      <c r="K24" s="2">
        <v>294500000</v>
      </c>
      <c r="L24" s="2">
        <v>300700000</v>
      </c>
      <c r="M24" s="2">
        <f t="shared" si="5"/>
        <v>6200000</v>
      </c>
      <c r="N24" s="38">
        <f t="shared" si="3"/>
        <v>2.1052631578947434E-2</v>
      </c>
    </row>
    <row r="25" spans="1:14">
      <c r="H25" s="62" t="s">
        <v>42</v>
      </c>
      <c r="I25" s="63"/>
      <c r="J25" s="64"/>
      <c r="K25" s="41">
        <f>K22+K23+K24</f>
        <v>2742500000</v>
      </c>
      <c r="L25" s="41">
        <f>L22+L23+L24</f>
        <v>3311700000</v>
      </c>
      <c r="M25" s="41">
        <f t="shared" si="5"/>
        <v>569200000</v>
      </c>
      <c r="N25" s="38">
        <f t="shared" si="3"/>
        <v>0.20754785779398355</v>
      </c>
    </row>
    <row r="26" spans="1:14">
      <c r="H26" s="55" t="s">
        <v>43</v>
      </c>
      <c r="I26" s="53" t="s">
        <v>43</v>
      </c>
      <c r="J26" s="53" t="s">
        <v>44</v>
      </c>
      <c r="K26" s="41">
        <v>160000000</v>
      </c>
      <c r="L26" s="41">
        <v>183236400</v>
      </c>
      <c r="M26" s="41">
        <f t="shared" si="5"/>
        <v>23236400</v>
      </c>
      <c r="N26" s="38">
        <f t="shared" si="3"/>
        <v>0.14522750000000006</v>
      </c>
    </row>
    <row r="27" spans="1:14">
      <c r="H27" s="59" t="s">
        <v>45</v>
      </c>
      <c r="I27" s="54" t="s">
        <v>45</v>
      </c>
      <c r="J27" s="53" t="s">
        <v>45</v>
      </c>
      <c r="K27" s="41">
        <v>34700000</v>
      </c>
      <c r="L27" s="41">
        <v>34700000</v>
      </c>
      <c r="M27" s="41">
        <f t="shared" si="5"/>
        <v>0</v>
      </c>
      <c r="N27" s="38">
        <f t="shared" si="3"/>
        <v>0</v>
      </c>
    </row>
    <row r="28" spans="1:14">
      <c r="H28" s="55" t="s">
        <v>46</v>
      </c>
      <c r="I28" s="53" t="s">
        <v>46</v>
      </c>
      <c r="J28" s="53" t="s">
        <v>47</v>
      </c>
      <c r="K28" s="41">
        <v>3500000</v>
      </c>
      <c r="L28" s="41">
        <v>3570298</v>
      </c>
      <c r="M28" s="41">
        <f t="shared" si="5"/>
        <v>70298</v>
      </c>
      <c r="N28" s="38">
        <f t="shared" si="3"/>
        <v>2.0085142857142912E-2</v>
      </c>
    </row>
    <row r="29" spans="1:14" ht="17.25" thickBot="1">
      <c r="H29" s="65" t="s">
        <v>18</v>
      </c>
      <c r="I29" s="66"/>
      <c r="J29" s="67"/>
      <c r="K29" s="31">
        <f>K20+K21+K25+K26+K27+K28</f>
        <v>3040600000</v>
      </c>
      <c r="L29" s="31">
        <f>L20+L21+L25+L26+L27+L28</f>
        <v>3633106698</v>
      </c>
      <c r="M29" s="32">
        <f>L29-K29</f>
        <v>592506698</v>
      </c>
      <c r="N29" s="39">
        <f t="shared" si="3"/>
        <v>0.19486505886995986</v>
      </c>
    </row>
  </sheetData>
  <mergeCells count="36">
    <mergeCell ref="A1:N1"/>
    <mergeCell ref="A3:N3"/>
    <mergeCell ref="A4:G4"/>
    <mergeCell ref="H4:N4"/>
    <mergeCell ref="A5:A6"/>
    <mergeCell ref="B5:B6"/>
    <mergeCell ref="C5:C6"/>
    <mergeCell ref="D5:D6"/>
    <mergeCell ref="E5:E6"/>
    <mergeCell ref="F5:G5"/>
    <mergeCell ref="H5:H6"/>
    <mergeCell ref="I5:I6"/>
    <mergeCell ref="J5:J6"/>
    <mergeCell ref="K5:K6"/>
    <mergeCell ref="L5:L6"/>
    <mergeCell ref="A12:C12"/>
    <mergeCell ref="I13:J13"/>
    <mergeCell ref="A13:A14"/>
    <mergeCell ref="I7:I12"/>
    <mergeCell ref="M5:N5"/>
    <mergeCell ref="H22:H24"/>
    <mergeCell ref="I22:I24"/>
    <mergeCell ref="H25:J25"/>
    <mergeCell ref="H29:J29"/>
    <mergeCell ref="B13:B14"/>
    <mergeCell ref="I15:I18"/>
    <mergeCell ref="A15:C15"/>
    <mergeCell ref="A16:C16"/>
    <mergeCell ref="I19:J19"/>
    <mergeCell ref="H20:J20"/>
    <mergeCell ref="H7:H19"/>
    <mergeCell ref="A7:A8"/>
    <mergeCell ref="B7:B8"/>
    <mergeCell ref="A9:C9"/>
    <mergeCell ref="A10:A11"/>
    <mergeCell ref="B10:B11"/>
  </mergeCells>
  <phoneticPr fontId="1" type="noConversion"/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21F6-664C-4E8E-838B-14AB924E8092}">
  <sheetPr>
    <pageSetUpPr fitToPage="1"/>
  </sheetPr>
  <dimension ref="A1:O42"/>
  <sheetViews>
    <sheetView tabSelected="1" topLeftCell="A25" workbookViewId="0">
      <selection activeCell="H44" sqref="H44"/>
    </sheetView>
  </sheetViews>
  <sheetFormatPr defaultColWidth="9" defaultRowHeight="16.5"/>
  <cols>
    <col min="1" max="2" width="13" style="4" bestFit="1" customWidth="1"/>
    <col min="3" max="3" width="18.25" style="4" customWidth="1"/>
    <col min="4" max="4" width="18.625" style="4" customWidth="1"/>
    <col min="5" max="5" width="16.625" style="5" bestFit="1" customWidth="1"/>
    <col min="6" max="6" width="16.625" style="5" customWidth="1"/>
    <col min="7" max="7" width="16.625" style="5" bestFit="1" customWidth="1"/>
    <col min="8" max="8" width="57.125" style="16" customWidth="1"/>
    <col min="9" max="9" width="36.125" style="5" customWidth="1"/>
    <col min="10" max="10" width="12.75" style="4" bestFit="1" customWidth="1"/>
    <col min="11" max="11" width="17.25" style="4" bestFit="1" customWidth="1"/>
    <col min="12" max="12" width="14.375" style="5" bestFit="1" customWidth="1"/>
    <col min="13" max="13" width="14.25" style="5" bestFit="1" customWidth="1"/>
    <col min="14" max="14" width="14.375" style="5" bestFit="1" customWidth="1"/>
    <col min="15" max="15" width="9" style="5"/>
    <col min="16" max="16384" width="9" style="4"/>
  </cols>
  <sheetData>
    <row r="1" spans="1:15">
      <c r="A1" s="117" t="s">
        <v>66</v>
      </c>
      <c r="B1" s="117"/>
      <c r="C1" s="117"/>
      <c r="D1" s="117"/>
      <c r="E1" s="117"/>
      <c r="F1" s="117"/>
      <c r="G1" s="117"/>
      <c r="H1" s="117"/>
      <c r="I1" s="11"/>
      <c r="J1" s="12"/>
      <c r="K1" s="13"/>
      <c r="L1" s="13"/>
      <c r="M1" s="13"/>
      <c r="N1" s="13"/>
      <c r="O1" s="13"/>
    </row>
    <row r="2" spans="1:15">
      <c r="A2" s="109" t="s">
        <v>53</v>
      </c>
      <c r="B2" s="109"/>
      <c r="C2" s="109"/>
      <c r="D2" s="109"/>
      <c r="E2" s="110" t="s">
        <v>72</v>
      </c>
      <c r="F2" s="110" t="s">
        <v>73</v>
      </c>
      <c r="G2" s="49" t="s">
        <v>5</v>
      </c>
      <c r="H2" s="112" t="s">
        <v>56</v>
      </c>
      <c r="I2" s="11"/>
      <c r="J2" s="13"/>
      <c r="K2" s="13"/>
      <c r="L2" s="14"/>
      <c r="M2" s="14"/>
      <c r="N2" s="11"/>
      <c r="O2" s="11"/>
    </row>
    <row r="3" spans="1:15">
      <c r="A3" s="45" t="s">
        <v>2</v>
      </c>
      <c r="B3" s="45" t="s">
        <v>3</v>
      </c>
      <c r="C3" s="45" t="s">
        <v>4</v>
      </c>
      <c r="D3" s="45" t="s">
        <v>49</v>
      </c>
      <c r="E3" s="111"/>
      <c r="F3" s="111"/>
      <c r="G3" s="49" t="s">
        <v>6</v>
      </c>
      <c r="H3" s="113"/>
      <c r="I3" s="11"/>
      <c r="J3" s="13"/>
      <c r="K3" s="13"/>
      <c r="L3" s="11"/>
      <c r="M3" s="11"/>
      <c r="N3" s="6"/>
      <c r="O3" s="6"/>
    </row>
    <row r="4" spans="1:15" ht="37.5" customHeight="1">
      <c r="A4" s="108" t="s">
        <v>8</v>
      </c>
      <c r="B4" s="108" t="s">
        <v>8</v>
      </c>
      <c r="C4" s="108" t="s">
        <v>9</v>
      </c>
      <c r="D4" s="48" t="s">
        <v>52</v>
      </c>
      <c r="E4" s="46">
        <v>60000000</v>
      </c>
      <c r="F4" s="51">
        <v>370000000</v>
      </c>
      <c r="G4" s="46">
        <f>F4-E4</f>
        <v>310000000</v>
      </c>
      <c r="H4" s="17" t="s">
        <v>87</v>
      </c>
      <c r="I4" s="118"/>
      <c r="J4" s="15"/>
      <c r="K4" s="7"/>
      <c r="L4" s="8"/>
      <c r="M4" s="8"/>
      <c r="N4" s="8"/>
      <c r="O4" s="8"/>
    </row>
    <row r="5" spans="1:15" ht="37.5" customHeight="1">
      <c r="A5" s="108"/>
      <c r="B5" s="108"/>
      <c r="C5" s="108"/>
      <c r="D5" s="48" t="s">
        <v>10</v>
      </c>
      <c r="E5" s="46">
        <v>120000000</v>
      </c>
      <c r="F5" s="51">
        <v>100000000</v>
      </c>
      <c r="G5" s="46">
        <f t="shared" ref="G5:G12" si="0">F5-E5</f>
        <v>-20000000</v>
      </c>
      <c r="H5" s="17" t="s">
        <v>88</v>
      </c>
      <c r="I5" s="119"/>
      <c r="J5" s="15"/>
      <c r="K5" s="7"/>
      <c r="L5" s="8"/>
      <c r="M5" s="8"/>
      <c r="N5" s="8"/>
      <c r="O5" s="8"/>
    </row>
    <row r="6" spans="1:15" ht="37.5" customHeight="1">
      <c r="A6" s="108" t="s">
        <v>12</v>
      </c>
      <c r="B6" s="108" t="s">
        <v>12</v>
      </c>
      <c r="C6" s="47" t="s">
        <v>13</v>
      </c>
      <c r="D6" s="47" t="s">
        <v>13</v>
      </c>
      <c r="E6" s="46">
        <v>923500000</v>
      </c>
      <c r="F6" s="51">
        <v>924125684</v>
      </c>
      <c r="G6" s="46">
        <f t="shared" si="0"/>
        <v>625684</v>
      </c>
      <c r="H6" s="17" t="s">
        <v>76</v>
      </c>
      <c r="I6" s="29"/>
      <c r="J6" s="15"/>
      <c r="K6" s="7"/>
      <c r="L6" s="8"/>
      <c r="M6" s="8"/>
      <c r="N6" s="8"/>
      <c r="O6" s="8"/>
    </row>
    <row r="7" spans="1:15" ht="37.5" customHeight="1">
      <c r="A7" s="108"/>
      <c r="B7" s="108"/>
      <c r="C7" s="48" t="s">
        <v>14</v>
      </c>
      <c r="D7" s="48" t="s">
        <v>14</v>
      </c>
      <c r="E7" s="46">
        <v>1660000000</v>
      </c>
      <c r="F7" s="51">
        <v>1897966014</v>
      </c>
      <c r="G7" s="46">
        <f t="shared" si="0"/>
        <v>237966014</v>
      </c>
      <c r="H7" s="17" t="s">
        <v>77</v>
      </c>
      <c r="I7" s="27"/>
      <c r="J7" s="15"/>
      <c r="K7" s="7"/>
      <c r="L7" s="8"/>
      <c r="M7" s="8"/>
      <c r="N7" s="8"/>
      <c r="O7" s="8"/>
    </row>
    <row r="8" spans="1:15" ht="54">
      <c r="A8" s="108" t="s">
        <v>15</v>
      </c>
      <c r="B8" s="108" t="s">
        <v>15</v>
      </c>
      <c r="C8" s="47" t="s">
        <v>16</v>
      </c>
      <c r="D8" s="47" t="s">
        <v>16</v>
      </c>
      <c r="E8" s="46">
        <v>2000000</v>
      </c>
      <c r="F8" s="51">
        <v>22000000</v>
      </c>
      <c r="G8" s="46">
        <f t="shared" si="0"/>
        <v>20000000</v>
      </c>
      <c r="H8" s="17" t="s">
        <v>89</v>
      </c>
      <c r="I8" s="27"/>
      <c r="J8" s="15"/>
      <c r="K8" s="15"/>
      <c r="L8" s="9"/>
      <c r="M8" s="9"/>
      <c r="N8" s="9"/>
      <c r="O8" s="9"/>
    </row>
    <row r="9" spans="1:15" ht="40.5">
      <c r="A9" s="108"/>
      <c r="B9" s="108"/>
      <c r="C9" s="104" t="s">
        <v>17</v>
      </c>
      <c r="D9" s="47" t="s">
        <v>17</v>
      </c>
      <c r="E9" s="46">
        <v>5000000</v>
      </c>
      <c r="F9" s="51">
        <v>12500000</v>
      </c>
      <c r="G9" s="46">
        <f t="shared" si="0"/>
        <v>7500000</v>
      </c>
      <c r="H9" s="17" t="s">
        <v>75</v>
      </c>
      <c r="I9" s="27"/>
      <c r="J9" s="15"/>
      <c r="K9" s="15"/>
      <c r="L9" s="9"/>
      <c r="M9" s="9"/>
      <c r="N9" s="9"/>
      <c r="O9" s="9"/>
    </row>
    <row r="10" spans="1:15" ht="37.5" customHeight="1">
      <c r="A10" s="108"/>
      <c r="B10" s="108"/>
      <c r="C10" s="105"/>
      <c r="D10" s="47" t="s">
        <v>54</v>
      </c>
      <c r="E10" s="46">
        <v>260000000</v>
      </c>
      <c r="F10" s="51">
        <v>296415000</v>
      </c>
      <c r="G10" s="46">
        <f t="shared" si="0"/>
        <v>36415000</v>
      </c>
      <c r="H10" s="17"/>
      <c r="I10" s="27"/>
      <c r="J10" s="15"/>
      <c r="K10" s="15"/>
      <c r="L10" s="9"/>
      <c r="M10" s="9"/>
      <c r="N10" s="9"/>
      <c r="O10" s="9"/>
    </row>
    <row r="11" spans="1:15" ht="37.5" customHeight="1">
      <c r="A11" s="108"/>
      <c r="B11" s="108"/>
      <c r="C11" s="105"/>
      <c r="D11" s="47" t="s">
        <v>50</v>
      </c>
      <c r="E11" s="46">
        <v>7100000</v>
      </c>
      <c r="F11" s="46">
        <v>7100000</v>
      </c>
      <c r="G11" s="46">
        <f t="shared" si="0"/>
        <v>0</v>
      </c>
      <c r="H11" s="17"/>
      <c r="I11" s="27"/>
      <c r="J11" s="15"/>
      <c r="K11" s="15"/>
      <c r="L11" s="9"/>
      <c r="M11" s="9"/>
      <c r="N11" s="9"/>
      <c r="O11" s="9"/>
    </row>
    <row r="12" spans="1:15" ht="37.5" customHeight="1">
      <c r="A12" s="108"/>
      <c r="B12" s="108"/>
      <c r="C12" s="106"/>
      <c r="D12" s="47" t="s">
        <v>23</v>
      </c>
      <c r="E12" s="46">
        <v>3000000</v>
      </c>
      <c r="F12" s="46">
        <v>3000000</v>
      </c>
      <c r="G12" s="46">
        <f t="shared" si="0"/>
        <v>0</v>
      </c>
      <c r="H12" s="17"/>
      <c r="I12" s="27"/>
      <c r="J12" s="7"/>
      <c r="K12" s="7"/>
      <c r="L12" s="9"/>
      <c r="M12" s="8"/>
      <c r="N12" s="8"/>
      <c r="O12" s="8"/>
    </row>
    <row r="13" spans="1:15" ht="37.5" customHeight="1">
      <c r="A13" s="114" t="s">
        <v>55</v>
      </c>
      <c r="B13" s="115"/>
      <c r="C13" s="115"/>
      <c r="D13" s="116"/>
      <c r="E13" s="20">
        <f>SUM(E4:E12)</f>
        <v>3040600000</v>
      </c>
      <c r="F13" s="20">
        <f>SUM(F4:F12)</f>
        <v>3633106698</v>
      </c>
      <c r="G13" s="20">
        <f>SUM(G4:G12)</f>
        <v>592506698</v>
      </c>
      <c r="H13" s="19"/>
      <c r="I13" s="28"/>
      <c r="J13" s="15"/>
      <c r="K13" s="7"/>
      <c r="L13" s="8"/>
      <c r="M13" s="8"/>
      <c r="N13" s="8"/>
      <c r="O13" s="8"/>
    </row>
    <row r="14" spans="1:15">
      <c r="I14" s="28"/>
      <c r="J14" s="15"/>
      <c r="K14" s="7"/>
      <c r="L14" s="8"/>
      <c r="M14" s="8"/>
      <c r="N14" s="8"/>
      <c r="O14" s="8"/>
    </row>
    <row r="15" spans="1:15">
      <c r="I15" s="28"/>
      <c r="J15" s="15"/>
      <c r="K15" s="15"/>
      <c r="L15" s="9"/>
      <c r="M15" s="9"/>
      <c r="N15" s="9"/>
      <c r="O15" s="9"/>
    </row>
    <row r="16" spans="1:15">
      <c r="I16" s="21"/>
      <c r="J16" s="15"/>
      <c r="K16" s="15"/>
      <c r="L16" s="9"/>
      <c r="M16" s="9"/>
      <c r="N16" s="9"/>
      <c r="O16" s="9"/>
    </row>
    <row r="17" spans="1:15">
      <c r="A17" s="117" t="s">
        <v>67</v>
      </c>
      <c r="B17" s="117"/>
      <c r="C17" s="117"/>
      <c r="D17" s="117"/>
      <c r="E17" s="117"/>
      <c r="F17" s="117"/>
      <c r="G17" s="117"/>
      <c r="H17" s="117"/>
      <c r="I17" s="22"/>
      <c r="J17" s="7"/>
      <c r="K17" s="7"/>
      <c r="L17" s="8"/>
      <c r="M17" s="8"/>
      <c r="N17" s="8"/>
      <c r="O17" s="8"/>
    </row>
    <row r="18" spans="1:15" ht="17.45" customHeight="1">
      <c r="A18" s="109" t="s">
        <v>53</v>
      </c>
      <c r="B18" s="109"/>
      <c r="C18" s="109"/>
      <c r="D18" s="109"/>
      <c r="E18" s="110" t="s">
        <v>72</v>
      </c>
      <c r="F18" s="110" t="s">
        <v>73</v>
      </c>
      <c r="G18" s="49" t="s">
        <v>5</v>
      </c>
      <c r="H18" s="112" t="s">
        <v>56</v>
      </c>
      <c r="I18" s="21"/>
      <c r="J18" s="15"/>
      <c r="K18" s="10"/>
      <c r="L18" s="8"/>
      <c r="M18" s="8"/>
      <c r="N18" s="8"/>
      <c r="O18" s="8"/>
    </row>
    <row r="19" spans="1:15">
      <c r="A19" s="45" t="s">
        <v>2</v>
      </c>
      <c r="B19" s="45" t="s">
        <v>3</v>
      </c>
      <c r="C19" s="45" t="s">
        <v>4</v>
      </c>
      <c r="D19" s="45" t="s">
        <v>49</v>
      </c>
      <c r="E19" s="111"/>
      <c r="F19" s="111"/>
      <c r="G19" s="49" t="s">
        <v>6</v>
      </c>
      <c r="H19" s="113"/>
      <c r="I19" s="11"/>
      <c r="J19" s="15"/>
      <c r="K19" s="10"/>
      <c r="L19" s="8"/>
      <c r="M19" s="8"/>
      <c r="N19" s="8"/>
      <c r="O19" s="8"/>
    </row>
    <row r="20" spans="1:15" ht="20.100000000000001" customHeight="1">
      <c r="A20" s="104" t="s">
        <v>51</v>
      </c>
      <c r="B20" s="104" t="s">
        <v>19</v>
      </c>
      <c r="C20" s="47" t="s">
        <v>20</v>
      </c>
      <c r="D20" s="47" t="s">
        <v>20</v>
      </c>
      <c r="E20" s="46">
        <v>27700000</v>
      </c>
      <c r="F20" s="46">
        <v>27700000</v>
      </c>
      <c r="G20" s="46">
        <f>F20-E20</f>
        <v>0</v>
      </c>
      <c r="H20" s="30" t="s">
        <v>78</v>
      </c>
      <c r="I20" s="21"/>
      <c r="J20" s="15"/>
      <c r="K20" s="7"/>
      <c r="L20" s="8"/>
      <c r="M20" s="8"/>
      <c r="N20" s="8"/>
      <c r="O20" s="8"/>
    </row>
    <row r="21" spans="1:15" ht="20.100000000000001" customHeight="1">
      <c r="A21" s="105"/>
      <c r="B21" s="105"/>
      <c r="C21" s="47" t="s">
        <v>21</v>
      </c>
      <c r="D21" s="47" t="s">
        <v>21</v>
      </c>
      <c r="E21" s="46">
        <v>2400000</v>
      </c>
      <c r="F21" s="46">
        <v>2400000</v>
      </c>
      <c r="G21" s="46">
        <f t="shared" ref="G21:G39" si="1">F21-E21</f>
        <v>0</v>
      </c>
      <c r="H21" s="17" t="s">
        <v>79</v>
      </c>
      <c r="I21" s="21"/>
      <c r="J21" s="15"/>
      <c r="K21" s="15"/>
      <c r="L21" s="9"/>
      <c r="M21" s="9"/>
      <c r="N21" s="9"/>
      <c r="O21" s="9"/>
    </row>
    <row r="22" spans="1:15" ht="20.100000000000001" customHeight="1">
      <c r="A22" s="105"/>
      <c r="B22" s="105"/>
      <c r="C22" s="47" t="s">
        <v>68</v>
      </c>
      <c r="D22" s="47" t="s">
        <v>68</v>
      </c>
      <c r="E22" s="46">
        <v>4600000</v>
      </c>
      <c r="F22" s="46">
        <v>4600000</v>
      </c>
      <c r="G22" s="46">
        <f t="shared" si="1"/>
        <v>0</v>
      </c>
      <c r="H22" s="17" t="s">
        <v>80</v>
      </c>
      <c r="I22" s="21"/>
      <c r="J22" s="15"/>
      <c r="K22" s="15"/>
      <c r="L22" s="9"/>
      <c r="M22" s="9"/>
      <c r="N22" s="9"/>
      <c r="O22" s="9"/>
    </row>
    <row r="23" spans="1:15" ht="20.100000000000001" customHeight="1">
      <c r="A23" s="105"/>
      <c r="B23" s="105"/>
      <c r="C23" s="47" t="s">
        <v>23</v>
      </c>
      <c r="D23" s="47" t="s">
        <v>23</v>
      </c>
      <c r="E23" s="46">
        <v>3000000</v>
      </c>
      <c r="F23" s="46">
        <v>3000000</v>
      </c>
      <c r="G23" s="46">
        <f t="shared" si="1"/>
        <v>0</v>
      </c>
      <c r="H23" s="17" t="s">
        <v>81</v>
      </c>
      <c r="I23" s="22"/>
      <c r="J23" s="7"/>
      <c r="K23" s="7"/>
      <c r="L23" s="8"/>
      <c r="M23" s="8"/>
      <c r="N23" s="8"/>
      <c r="O23" s="8"/>
    </row>
    <row r="24" spans="1:15" ht="60">
      <c r="A24" s="105"/>
      <c r="B24" s="105"/>
      <c r="C24" s="47" t="s">
        <v>24</v>
      </c>
      <c r="D24" s="47" t="s">
        <v>24</v>
      </c>
      <c r="E24" s="46">
        <v>3550000</v>
      </c>
      <c r="F24" s="46">
        <v>3550000</v>
      </c>
      <c r="G24" s="46">
        <f t="shared" si="1"/>
        <v>0</v>
      </c>
      <c r="H24" s="17" t="s">
        <v>70</v>
      </c>
      <c r="I24" s="33" t="s">
        <v>71</v>
      </c>
      <c r="J24" s="7"/>
      <c r="K24" s="7"/>
      <c r="L24" s="8"/>
      <c r="M24" s="8"/>
      <c r="N24" s="8"/>
      <c r="O24" s="8"/>
    </row>
    <row r="25" spans="1:15" ht="30" customHeight="1">
      <c r="A25" s="105"/>
      <c r="B25" s="106"/>
      <c r="C25" s="47" t="s">
        <v>25</v>
      </c>
      <c r="D25" s="47" t="s">
        <v>25</v>
      </c>
      <c r="E25" s="46">
        <v>600000</v>
      </c>
      <c r="F25" s="46">
        <v>600000</v>
      </c>
      <c r="G25" s="46">
        <f t="shared" si="1"/>
        <v>0</v>
      </c>
      <c r="H25" s="17" t="s">
        <v>69</v>
      </c>
      <c r="I25" s="11"/>
      <c r="J25" s="13"/>
      <c r="K25" s="13"/>
      <c r="L25" s="9"/>
      <c r="M25" s="9"/>
      <c r="N25" s="11"/>
      <c r="O25" s="11"/>
    </row>
    <row r="26" spans="1:15" ht="20.100000000000001" customHeight="1">
      <c r="A26" s="105"/>
      <c r="B26" s="47" t="s">
        <v>27</v>
      </c>
      <c r="C26" s="47" t="s">
        <v>28</v>
      </c>
      <c r="D26" s="47" t="s">
        <v>28</v>
      </c>
      <c r="E26" s="46">
        <v>13550000</v>
      </c>
      <c r="F26" s="46">
        <v>13550000</v>
      </c>
      <c r="G26" s="46">
        <f t="shared" si="1"/>
        <v>0</v>
      </c>
      <c r="H26" s="17"/>
    </row>
    <row r="27" spans="1:15" ht="27">
      <c r="A27" s="105"/>
      <c r="B27" s="108" t="s">
        <v>29</v>
      </c>
      <c r="C27" s="47" t="s">
        <v>30</v>
      </c>
      <c r="D27" s="47" t="s">
        <v>30</v>
      </c>
      <c r="E27" s="46">
        <v>25000000</v>
      </c>
      <c r="F27" s="46">
        <v>25000000</v>
      </c>
      <c r="G27" s="46">
        <f t="shared" si="1"/>
        <v>0</v>
      </c>
      <c r="H27" s="17" t="s">
        <v>92</v>
      </c>
    </row>
    <row r="28" spans="1:15" ht="20.100000000000001" customHeight="1">
      <c r="A28" s="105"/>
      <c r="B28" s="108"/>
      <c r="C28" s="47" t="s">
        <v>31</v>
      </c>
      <c r="D28" s="47" t="s">
        <v>31</v>
      </c>
      <c r="E28" s="46">
        <v>1000000</v>
      </c>
      <c r="F28" s="46">
        <v>1000000</v>
      </c>
      <c r="G28" s="46">
        <f t="shared" si="1"/>
        <v>0</v>
      </c>
      <c r="H28" s="18"/>
    </row>
    <row r="29" spans="1:15" ht="27">
      <c r="A29" s="105"/>
      <c r="B29" s="108"/>
      <c r="C29" s="47" t="s">
        <v>32</v>
      </c>
      <c r="D29" s="47" t="s">
        <v>32</v>
      </c>
      <c r="E29" s="46">
        <v>10000000</v>
      </c>
      <c r="F29" s="46">
        <v>10000000</v>
      </c>
      <c r="G29" s="46">
        <f t="shared" si="1"/>
        <v>0</v>
      </c>
      <c r="H29" s="17" t="s">
        <v>82</v>
      </c>
    </row>
    <row r="30" spans="1:15" ht="20.100000000000001" customHeight="1">
      <c r="A30" s="106"/>
      <c r="B30" s="108"/>
      <c r="C30" s="47" t="s">
        <v>33</v>
      </c>
      <c r="D30" s="47" t="s">
        <v>33</v>
      </c>
      <c r="E30" s="46">
        <v>1000000</v>
      </c>
      <c r="F30" s="46">
        <v>1000000</v>
      </c>
      <c r="G30" s="46">
        <f t="shared" si="1"/>
        <v>0</v>
      </c>
      <c r="H30" s="18"/>
    </row>
    <row r="31" spans="1:15" s="5" customFormat="1" ht="20.100000000000001" customHeight="1">
      <c r="A31" s="47" t="s">
        <v>36</v>
      </c>
      <c r="B31" s="47" t="s">
        <v>37</v>
      </c>
      <c r="C31" s="47" t="s">
        <v>38</v>
      </c>
      <c r="D31" s="47" t="s">
        <v>38</v>
      </c>
      <c r="E31" s="46">
        <v>7500000</v>
      </c>
      <c r="F31" s="46">
        <v>7500000</v>
      </c>
      <c r="G31" s="46">
        <f t="shared" si="1"/>
        <v>0</v>
      </c>
      <c r="H31" s="17"/>
      <c r="J31" s="4"/>
      <c r="K31" s="4"/>
    </row>
    <row r="32" spans="1:15" s="5" customFormat="1" ht="30" customHeight="1">
      <c r="A32" s="108" t="s">
        <v>39</v>
      </c>
      <c r="B32" s="108" t="s">
        <v>40</v>
      </c>
      <c r="C32" s="48" t="s">
        <v>83</v>
      </c>
      <c r="D32" s="48" t="s">
        <v>83</v>
      </c>
      <c r="E32" s="46">
        <v>450000000</v>
      </c>
      <c r="F32" s="51">
        <v>501000000</v>
      </c>
      <c r="G32" s="46">
        <f t="shared" si="1"/>
        <v>51000000</v>
      </c>
      <c r="H32" s="18"/>
      <c r="J32" s="4"/>
      <c r="K32" s="4"/>
    </row>
    <row r="33" spans="1:11" s="5" customFormat="1" ht="30" customHeight="1">
      <c r="A33" s="108"/>
      <c r="B33" s="108"/>
      <c r="C33" s="48" t="s">
        <v>84</v>
      </c>
      <c r="D33" s="48" t="s">
        <v>84</v>
      </c>
      <c r="E33" s="46">
        <v>1998000000</v>
      </c>
      <c r="F33" s="51">
        <v>2510000000</v>
      </c>
      <c r="G33" s="46">
        <f t="shared" si="1"/>
        <v>512000000</v>
      </c>
      <c r="H33" s="18"/>
      <c r="J33" s="4"/>
      <c r="K33" s="4"/>
    </row>
    <row r="34" spans="1:11" s="5" customFormat="1" ht="30" customHeight="1">
      <c r="A34" s="108"/>
      <c r="B34" s="108"/>
      <c r="C34" s="47" t="s">
        <v>41</v>
      </c>
      <c r="D34" s="47" t="s">
        <v>41</v>
      </c>
      <c r="E34" s="46">
        <v>294500000</v>
      </c>
      <c r="F34" s="51">
        <v>300700000</v>
      </c>
      <c r="G34" s="46">
        <f t="shared" si="1"/>
        <v>6200000</v>
      </c>
      <c r="H34" s="18"/>
      <c r="J34" s="4"/>
      <c r="K34" s="4"/>
    </row>
    <row r="35" spans="1:11" s="5" customFormat="1" ht="20.100000000000001" customHeight="1">
      <c r="A35" s="47" t="s">
        <v>43</v>
      </c>
      <c r="B35" s="47" t="s">
        <v>43</v>
      </c>
      <c r="C35" s="47" t="s">
        <v>44</v>
      </c>
      <c r="D35" s="47" t="s">
        <v>44</v>
      </c>
      <c r="E35" s="46">
        <v>160000000</v>
      </c>
      <c r="F35" s="51">
        <v>183236400</v>
      </c>
      <c r="G35" s="46">
        <f t="shared" si="1"/>
        <v>23236400</v>
      </c>
      <c r="H35" s="17" t="s">
        <v>90</v>
      </c>
      <c r="J35" s="4"/>
      <c r="K35" s="4"/>
    </row>
    <row r="36" spans="1:11" s="5" customFormat="1" ht="40.5">
      <c r="A36" s="104" t="s">
        <v>45</v>
      </c>
      <c r="B36" s="104" t="s">
        <v>45</v>
      </c>
      <c r="C36" s="104" t="s">
        <v>45</v>
      </c>
      <c r="D36" s="47" t="s">
        <v>45</v>
      </c>
      <c r="E36" s="46">
        <v>12000000</v>
      </c>
      <c r="F36" s="51">
        <v>12000000</v>
      </c>
      <c r="G36" s="46">
        <f t="shared" si="1"/>
        <v>0</v>
      </c>
      <c r="H36" s="17" t="s">
        <v>91</v>
      </c>
      <c r="J36" s="4"/>
      <c r="K36" s="4"/>
    </row>
    <row r="37" spans="1:11" s="5" customFormat="1" ht="20.100000000000001" customHeight="1">
      <c r="A37" s="105"/>
      <c r="B37" s="105"/>
      <c r="C37" s="105"/>
      <c r="D37" s="47" t="s">
        <v>50</v>
      </c>
      <c r="E37" s="46">
        <v>7100000</v>
      </c>
      <c r="F37" s="51">
        <v>7100000</v>
      </c>
      <c r="G37" s="46">
        <f t="shared" si="1"/>
        <v>0</v>
      </c>
      <c r="H37" s="17"/>
      <c r="J37" s="4"/>
      <c r="K37" s="4"/>
    </row>
    <row r="38" spans="1:11" s="5" customFormat="1" ht="20.100000000000001" customHeight="1">
      <c r="A38" s="106"/>
      <c r="B38" s="106"/>
      <c r="C38" s="106"/>
      <c r="D38" s="47" t="s">
        <v>23</v>
      </c>
      <c r="E38" s="46">
        <v>15600000</v>
      </c>
      <c r="F38" s="51">
        <v>15600000</v>
      </c>
      <c r="G38" s="46">
        <f t="shared" si="1"/>
        <v>0</v>
      </c>
      <c r="H38" s="17"/>
      <c r="J38" s="4"/>
      <c r="K38" s="4"/>
    </row>
    <row r="39" spans="1:11" s="5" customFormat="1" ht="20.100000000000001" customHeight="1">
      <c r="A39" s="47" t="s">
        <v>46</v>
      </c>
      <c r="B39" s="47" t="s">
        <v>46</v>
      </c>
      <c r="C39" s="47" t="s">
        <v>47</v>
      </c>
      <c r="D39" s="47" t="s">
        <v>47</v>
      </c>
      <c r="E39" s="46">
        <v>3500000</v>
      </c>
      <c r="F39" s="51">
        <v>3570298</v>
      </c>
      <c r="G39" s="46">
        <f t="shared" si="1"/>
        <v>70298</v>
      </c>
      <c r="H39" s="17"/>
      <c r="J39" s="4"/>
      <c r="K39" s="4"/>
    </row>
    <row r="40" spans="1:11" s="5" customFormat="1" ht="30" customHeight="1">
      <c r="A40" s="107" t="s">
        <v>18</v>
      </c>
      <c r="B40" s="107"/>
      <c r="C40" s="107"/>
      <c r="D40" s="44"/>
      <c r="E40" s="41">
        <f>SUM(E20:E39)</f>
        <v>3040600000</v>
      </c>
      <c r="F40" s="52">
        <f>SUM(F20:F39)</f>
        <v>3633106698</v>
      </c>
      <c r="G40" s="41">
        <f>SUM(G20:G39)</f>
        <v>592506698</v>
      </c>
      <c r="H40" s="42" t="s">
        <v>86</v>
      </c>
      <c r="J40" s="4"/>
      <c r="K40" s="4"/>
    </row>
    <row r="42" spans="1:11">
      <c r="F42" s="40"/>
    </row>
  </sheetData>
  <mergeCells count="29">
    <mergeCell ref="I4:I5"/>
    <mergeCell ref="A6:A7"/>
    <mergeCell ref="B6:B7"/>
    <mergeCell ref="A1:H1"/>
    <mergeCell ref="A2:D2"/>
    <mergeCell ref="E2:E3"/>
    <mergeCell ref="H2:H3"/>
    <mergeCell ref="F2:F3"/>
    <mergeCell ref="A18:D18"/>
    <mergeCell ref="E18:E19"/>
    <mergeCell ref="H18:H19"/>
    <mergeCell ref="A4:A5"/>
    <mergeCell ref="B4:B5"/>
    <mergeCell ref="C4:C5"/>
    <mergeCell ref="A8:A12"/>
    <mergeCell ref="B8:B12"/>
    <mergeCell ref="C9:C12"/>
    <mergeCell ref="A13:D13"/>
    <mergeCell ref="A17:H17"/>
    <mergeCell ref="F18:F19"/>
    <mergeCell ref="C36:C38"/>
    <mergeCell ref="A40:C40"/>
    <mergeCell ref="B20:B25"/>
    <mergeCell ref="A20:A30"/>
    <mergeCell ref="B27:B30"/>
    <mergeCell ref="A32:A34"/>
    <mergeCell ref="B32:B34"/>
    <mergeCell ref="A36:A38"/>
    <mergeCell ref="B36:B38"/>
  </mergeCells>
  <phoneticPr fontId="1" type="noConversion"/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★2025년 추경 총괄표</vt:lpstr>
      <vt:lpstr>2025년 1차 세입세출내역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대한성공회사회선교국</dc:creator>
  <cp:lastModifiedBy>대한성공회사회선교국</cp:lastModifiedBy>
  <cp:lastPrinted>2025-12-01T04:19:30Z</cp:lastPrinted>
  <dcterms:created xsi:type="dcterms:W3CDTF">2024-12-02T04:56:38Z</dcterms:created>
  <dcterms:modified xsi:type="dcterms:W3CDTF">2025-12-16T00:43:12Z</dcterms:modified>
</cp:coreProperties>
</file>